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LP - ZR\2024\"/>
    </mc:Choice>
  </mc:AlternateContent>
  <xr:revisionPtr revIDLastSave="0" documentId="13_ncr:1_{15A4C0EB-86F0-4BB0-837A-DAC1241885F6}" xr6:coauthVersionLast="47" xr6:coauthVersionMax="47" xr10:uidLastSave="{00000000-0000-0000-0000-000000000000}"/>
  <bookViews>
    <workbookView xWindow="-120" yWindow="-120" windowWidth="29040" windowHeight="15720" xr2:uid="{2DE33D20-7FDE-48FF-98E7-0A2750D0FA0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1" i="1" l="1"/>
  <c r="M391" i="1"/>
  <c r="L391" i="1"/>
  <c r="K391" i="1"/>
  <c r="J390" i="1"/>
  <c r="I390" i="1"/>
  <c r="H390" i="1"/>
  <c r="G390" i="1"/>
  <c r="K390" i="1" s="1"/>
  <c r="M389" i="1"/>
  <c r="L389" i="1"/>
  <c r="K389" i="1"/>
  <c r="J388" i="1"/>
  <c r="I388" i="1"/>
  <c r="H388" i="1"/>
  <c r="G388" i="1"/>
  <c r="K388" i="1" s="1"/>
  <c r="M383" i="1"/>
  <c r="L383" i="1"/>
  <c r="K383" i="1"/>
  <c r="I382" i="1"/>
  <c r="I381" i="1" s="1"/>
  <c r="H382" i="1"/>
  <c r="H381" i="1" s="1"/>
  <c r="G382" i="1"/>
  <c r="K382" i="1" s="1"/>
  <c r="M377" i="1"/>
  <c r="L377" i="1"/>
  <c r="K377" i="1"/>
  <c r="J376" i="1"/>
  <c r="I376" i="1"/>
  <c r="H376" i="1"/>
  <c r="G376" i="1"/>
  <c r="K376" i="1" s="1"/>
  <c r="M375" i="1"/>
  <c r="L375" i="1"/>
  <c r="K375" i="1"/>
  <c r="J374" i="1"/>
  <c r="I374" i="1"/>
  <c r="H374" i="1"/>
  <c r="G374" i="1"/>
  <c r="K374" i="1" s="1"/>
  <c r="M373" i="1"/>
  <c r="L373" i="1"/>
  <c r="K373" i="1"/>
  <c r="J372" i="1"/>
  <c r="I372" i="1"/>
  <c r="H372" i="1"/>
  <c r="G372" i="1"/>
  <c r="K372" i="1" s="1"/>
  <c r="M367" i="1"/>
  <c r="L367" i="1"/>
  <c r="K367" i="1"/>
  <c r="J366" i="1"/>
  <c r="I366" i="1"/>
  <c r="H366" i="1"/>
  <c r="G366" i="1"/>
  <c r="K366" i="1" s="1"/>
  <c r="M365" i="1"/>
  <c r="L365" i="1"/>
  <c r="K365" i="1"/>
  <c r="J364" i="1"/>
  <c r="I364" i="1"/>
  <c r="H364" i="1"/>
  <c r="G364" i="1"/>
  <c r="K364" i="1" s="1"/>
  <c r="M363" i="1"/>
  <c r="L363" i="1"/>
  <c r="K363" i="1"/>
  <c r="J362" i="1"/>
  <c r="I362" i="1"/>
  <c r="I361" i="1" s="1"/>
  <c r="H362" i="1"/>
  <c r="G362" i="1"/>
  <c r="K362" i="1" s="1"/>
  <c r="M357" i="1"/>
  <c r="L357" i="1"/>
  <c r="K357" i="1"/>
  <c r="J356" i="1"/>
  <c r="I356" i="1"/>
  <c r="H356" i="1"/>
  <c r="G356" i="1"/>
  <c r="K356" i="1" s="1"/>
  <c r="M355" i="1"/>
  <c r="L355" i="1"/>
  <c r="K355" i="1"/>
  <c r="J354" i="1"/>
  <c r="I354" i="1"/>
  <c r="H354" i="1"/>
  <c r="G354" i="1"/>
  <c r="K354" i="1" s="1"/>
  <c r="M353" i="1"/>
  <c r="L353" i="1"/>
  <c r="K353" i="1"/>
  <c r="J352" i="1"/>
  <c r="I352" i="1"/>
  <c r="H352" i="1"/>
  <c r="G352" i="1"/>
  <c r="K352" i="1" s="1"/>
  <c r="M351" i="1"/>
  <c r="L351" i="1"/>
  <c r="K351" i="1"/>
  <c r="J350" i="1"/>
  <c r="I350" i="1"/>
  <c r="H350" i="1"/>
  <c r="G350" i="1"/>
  <c r="K350" i="1" s="1"/>
  <c r="M349" i="1"/>
  <c r="L349" i="1"/>
  <c r="K349" i="1"/>
  <c r="J348" i="1"/>
  <c r="I348" i="1"/>
  <c r="H348" i="1"/>
  <c r="G348" i="1"/>
  <c r="K348" i="1" s="1"/>
  <c r="M347" i="1"/>
  <c r="L347" i="1"/>
  <c r="K347" i="1"/>
  <c r="J346" i="1"/>
  <c r="I346" i="1"/>
  <c r="H346" i="1"/>
  <c r="G346" i="1"/>
  <c r="K346" i="1" s="1"/>
  <c r="M345" i="1"/>
  <c r="L345" i="1"/>
  <c r="K345" i="1"/>
  <c r="J344" i="1"/>
  <c r="I344" i="1"/>
  <c r="H344" i="1"/>
  <c r="G344" i="1"/>
  <c r="K344" i="1" s="1"/>
  <c r="M339" i="1"/>
  <c r="L339" i="1"/>
  <c r="K339" i="1"/>
  <c r="J338" i="1"/>
  <c r="I338" i="1"/>
  <c r="H338" i="1"/>
  <c r="G338" i="1"/>
  <c r="M337" i="1"/>
  <c r="L337" i="1"/>
  <c r="K337" i="1"/>
  <c r="J336" i="1"/>
  <c r="I336" i="1"/>
  <c r="H336" i="1"/>
  <c r="G336" i="1"/>
  <c r="K336" i="1" s="1"/>
  <c r="M335" i="1"/>
  <c r="L335" i="1"/>
  <c r="K335" i="1"/>
  <c r="J334" i="1"/>
  <c r="I334" i="1"/>
  <c r="H334" i="1"/>
  <c r="G334" i="1"/>
  <c r="M333" i="1"/>
  <c r="L333" i="1"/>
  <c r="K333" i="1"/>
  <c r="J332" i="1"/>
  <c r="I332" i="1"/>
  <c r="H332" i="1"/>
  <c r="G332" i="1"/>
  <c r="M331" i="1"/>
  <c r="L331" i="1"/>
  <c r="K331" i="1"/>
  <c r="J330" i="1"/>
  <c r="I330" i="1"/>
  <c r="H330" i="1"/>
  <c r="G330" i="1"/>
  <c r="K330" i="1" s="1"/>
  <c r="M325" i="1"/>
  <c r="L325" i="1"/>
  <c r="K325" i="1"/>
  <c r="J324" i="1"/>
  <c r="I324" i="1"/>
  <c r="H324" i="1"/>
  <c r="G324" i="1"/>
  <c r="K324" i="1" s="1"/>
  <c r="M323" i="1"/>
  <c r="L323" i="1"/>
  <c r="K323" i="1"/>
  <c r="M322" i="1"/>
  <c r="L322" i="1"/>
  <c r="K322" i="1"/>
  <c r="J321" i="1"/>
  <c r="I321" i="1"/>
  <c r="H321" i="1"/>
  <c r="G321" i="1"/>
  <c r="M320" i="1"/>
  <c r="L320" i="1"/>
  <c r="K320" i="1"/>
  <c r="M319" i="1"/>
  <c r="L319" i="1"/>
  <c r="K319" i="1"/>
  <c r="J318" i="1"/>
  <c r="I318" i="1"/>
  <c r="H318" i="1"/>
  <c r="G318" i="1"/>
  <c r="M314" i="1"/>
  <c r="L314" i="1"/>
  <c r="K314" i="1"/>
  <c r="M313" i="1"/>
  <c r="L313" i="1"/>
  <c r="K313" i="1"/>
  <c r="J312" i="1"/>
  <c r="J311" i="1" s="1"/>
  <c r="J310" i="1" s="1"/>
  <c r="J309" i="1" s="1"/>
  <c r="I312" i="1"/>
  <c r="I311" i="1" s="1"/>
  <c r="I310" i="1" s="1"/>
  <c r="I309" i="1" s="1"/>
  <c r="H312" i="1"/>
  <c r="H311" i="1" s="1"/>
  <c r="H310" i="1" s="1"/>
  <c r="H309" i="1" s="1"/>
  <c r="G312" i="1"/>
  <c r="M308" i="1"/>
  <c r="L308" i="1"/>
  <c r="K308" i="1"/>
  <c r="J307" i="1"/>
  <c r="I307" i="1"/>
  <c r="H307" i="1"/>
  <c r="G307" i="1"/>
  <c r="K307" i="1" s="1"/>
  <c r="M306" i="1"/>
  <c r="L306" i="1"/>
  <c r="K306" i="1"/>
  <c r="J305" i="1"/>
  <c r="I305" i="1"/>
  <c r="H305" i="1"/>
  <c r="G305" i="1"/>
  <c r="K305" i="1" s="1"/>
  <c r="M304" i="1"/>
  <c r="L304" i="1"/>
  <c r="K304" i="1"/>
  <c r="J303" i="1"/>
  <c r="I303" i="1"/>
  <c r="H303" i="1"/>
  <c r="G303" i="1"/>
  <c r="K303" i="1" s="1"/>
  <c r="M302" i="1"/>
  <c r="L302" i="1"/>
  <c r="K302" i="1"/>
  <c r="J301" i="1"/>
  <c r="I301" i="1"/>
  <c r="H301" i="1"/>
  <c r="G301" i="1"/>
  <c r="M300" i="1"/>
  <c r="L300" i="1"/>
  <c r="K300" i="1"/>
  <c r="J299" i="1"/>
  <c r="I299" i="1"/>
  <c r="H299" i="1"/>
  <c r="G299" i="1"/>
  <c r="M298" i="1"/>
  <c r="L298" i="1"/>
  <c r="K298" i="1"/>
  <c r="M297" i="1"/>
  <c r="L297" i="1"/>
  <c r="K297" i="1"/>
  <c r="J296" i="1"/>
  <c r="I296" i="1"/>
  <c r="H296" i="1"/>
  <c r="G296" i="1"/>
  <c r="M295" i="1"/>
  <c r="L295" i="1"/>
  <c r="K295" i="1"/>
  <c r="J294" i="1"/>
  <c r="I294" i="1"/>
  <c r="H294" i="1"/>
  <c r="G294" i="1"/>
  <c r="M293" i="1"/>
  <c r="L293" i="1"/>
  <c r="K293" i="1"/>
  <c r="J292" i="1"/>
  <c r="I292" i="1"/>
  <c r="H292" i="1"/>
  <c r="G292" i="1"/>
  <c r="K292" i="1" s="1"/>
  <c r="M289" i="1"/>
  <c r="L289" i="1"/>
  <c r="K289" i="1"/>
  <c r="J288" i="1"/>
  <c r="J287" i="1" s="1"/>
  <c r="J286" i="1" s="1"/>
  <c r="I288" i="1"/>
  <c r="H288" i="1"/>
  <c r="H287" i="1" s="1"/>
  <c r="H286" i="1" s="1"/>
  <c r="G288" i="1"/>
  <c r="M284" i="1"/>
  <c r="L284" i="1"/>
  <c r="K284" i="1"/>
  <c r="J283" i="1"/>
  <c r="I283" i="1"/>
  <c r="H283" i="1"/>
  <c r="G283" i="1"/>
  <c r="M282" i="1"/>
  <c r="L282" i="1"/>
  <c r="K282" i="1"/>
  <c r="J281" i="1"/>
  <c r="I281" i="1"/>
  <c r="H281" i="1"/>
  <c r="G281" i="1"/>
  <c r="M280" i="1"/>
  <c r="L280" i="1"/>
  <c r="K280" i="1"/>
  <c r="J279" i="1"/>
  <c r="I279" i="1"/>
  <c r="H279" i="1"/>
  <c r="G279" i="1"/>
  <c r="M276" i="1"/>
  <c r="L276" i="1"/>
  <c r="K276" i="1"/>
  <c r="J275" i="1"/>
  <c r="I275" i="1"/>
  <c r="H275" i="1"/>
  <c r="G275" i="1"/>
  <c r="K275" i="1" s="1"/>
  <c r="M274" i="1"/>
  <c r="L274" i="1"/>
  <c r="K274" i="1"/>
  <c r="J273" i="1"/>
  <c r="I273" i="1"/>
  <c r="H273" i="1"/>
  <c r="G273" i="1"/>
  <c r="K273" i="1" s="1"/>
  <c r="M272" i="1"/>
  <c r="L272" i="1"/>
  <c r="K272" i="1"/>
  <c r="J271" i="1"/>
  <c r="I271" i="1"/>
  <c r="H271" i="1"/>
  <c r="G271" i="1"/>
  <c r="K271" i="1" s="1"/>
  <c r="M267" i="1"/>
  <c r="L267" i="1"/>
  <c r="K267" i="1"/>
  <c r="J266" i="1"/>
  <c r="J265" i="1" s="1"/>
  <c r="I266" i="1"/>
  <c r="I265" i="1" s="1"/>
  <c r="H266" i="1"/>
  <c r="H265" i="1" s="1"/>
  <c r="G266" i="1"/>
  <c r="K266" i="1" s="1"/>
  <c r="M263" i="1"/>
  <c r="L263" i="1"/>
  <c r="K263" i="1"/>
  <c r="M262" i="1"/>
  <c r="L262" i="1"/>
  <c r="K262" i="1"/>
  <c r="J261" i="1"/>
  <c r="J260" i="1" s="1"/>
  <c r="J259" i="1" s="1"/>
  <c r="I261" i="1"/>
  <c r="H261" i="1"/>
  <c r="H260" i="1" s="1"/>
  <c r="H259" i="1" s="1"/>
  <c r="G261" i="1"/>
  <c r="M257" i="1"/>
  <c r="L257" i="1"/>
  <c r="K257" i="1"/>
  <c r="J256" i="1"/>
  <c r="J255" i="1" s="1"/>
  <c r="J254" i="1" s="1"/>
  <c r="I256" i="1"/>
  <c r="I255" i="1" s="1"/>
  <c r="I254" i="1" s="1"/>
  <c r="H256" i="1"/>
  <c r="H255" i="1" s="1"/>
  <c r="H254" i="1" s="1"/>
  <c r="G256" i="1"/>
  <c r="G255" i="1" s="1"/>
  <c r="G254" i="1" s="1"/>
  <c r="M253" i="1"/>
  <c r="L253" i="1"/>
  <c r="K253" i="1"/>
  <c r="J252" i="1"/>
  <c r="J251" i="1" s="1"/>
  <c r="I252" i="1"/>
  <c r="I251" i="1" s="1"/>
  <c r="H252" i="1"/>
  <c r="H251" i="1" s="1"/>
  <c r="G252" i="1"/>
  <c r="G251" i="1" s="1"/>
  <c r="M249" i="1"/>
  <c r="L249" i="1"/>
  <c r="K249" i="1"/>
  <c r="J248" i="1"/>
  <c r="I248" i="1"/>
  <c r="H248" i="1"/>
  <c r="G248" i="1"/>
  <c r="K248" i="1" s="1"/>
  <c r="M247" i="1"/>
  <c r="L247" i="1"/>
  <c r="K247" i="1"/>
  <c r="J246" i="1"/>
  <c r="I246" i="1"/>
  <c r="H246" i="1"/>
  <c r="G246" i="1"/>
  <c r="M244" i="1"/>
  <c r="L244" i="1"/>
  <c r="K244" i="1"/>
  <c r="J243" i="1"/>
  <c r="I243" i="1"/>
  <c r="H243" i="1"/>
  <c r="G243" i="1"/>
  <c r="K243" i="1" s="1"/>
  <c r="M242" i="1"/>
  <c r="L242" i="1"/>
  <c r="K242" i="1"/>
  <c r="J241" i="1"/>
  <c r="I241" i="1"/>
  <c r="H241" i="1"/>
  <c r="G241" i="1"/>
  <c r="K241" i="1" s="1"/>
  <c r="M240" i="1"/>
  <c r="L240" i="1"/>
  <c r="K240" i="1"/>
  <c r="J239" i="1"/>
  <c r="I239" i="1"/>
  <c r="H239" i="1"/>
  <c r="G239" i="1"/>
  <c r="M238" i="1"/>
  <c r="L238" i="1"/>
  <c r="K238" i="1"/>
  <c r="J237" i="1"/>
  <c r="I237" i="1"/>
  <c r="H237" i="1"/>
  <c r="G237" i="1"/>
  <c r="M235" i="1"/>
  <c r="L235" i="1"/>
  <c r="K235" i="1"/>
  <c r="J234" i="1"/>
  <c r="I234" i="1"/>
  <c r="H234" i="1"/>
  <c r="G234" i="1"/>
  <c r="K234" i="1" s="1"/>
  <c r="M233" i="1"/>
  <c r="L233" i="1"/>
  <c r="K233" i="1"/>
  <c r="J232" i="1"/>
  <c r="I232" i="1"/>
  <c r="H232" i="1"/>
  <c r="G232" i="1"/>
  <c r="M230" i="1"/>
  <c r="L230" i="1"/>
  <c r="K230" i="1"/>
  <c r="J229" i="1"/>
  <c r="I229" i="1"/>
  <c r="H229" i="1"/>
  <c r="G229" i="1"/>
  <c r="K229" i="1" s="1"/>
  <c r="M228" i="1"/>
  <c r="L228" i="1"/>
  <c r="K228" i="1"/>
  <c r="M227" i="1"/>
  <c r="L227" i="1"/>
  <c r="K227" i="1"/>
  <c r="J226" i="1"/>
  <c r="I226" i="1"/>
  <c r="H226" i="1"/>
  <c r="G226" i="1"/>
  <c r="M225" i="1"/>
  <c r="L225" i="1"/>
  <c r="K225" i="1"/>
  <c r="J224" i="1"/>
  <c r="I224" i="1"/>
  <c r="H224" i="1"/>
  <c r="G224" i="1"/>
  <c r="M223" i="1"/>
  <c r="L223" i="1"/>
  <c r="K223" i="1"/>
  <c r="J222" i="1"/>
  <c r="I222" i="1"/>
  <c r="H222" i="1"/>
  <c r="G222" i="1"/>
  <c r="K222" i="1" s="1"/>
  <c r="M221" i="1"/>
  <c r="L221" i="1"/>
  <c r="K221" i="1"/>
  <c r="J220" i="1"/>
  <c r="I220" i="1"/>
  <c r="H220" i="1"/>
  <c r="G220" i="1"/>
  <c r="K220" i="1" s="1"/>
  <c r="M219" i="1"/>
  <c r="L219" i="1"/>
  <c r="K219" i="1"/>
  <c r="J218" i="1"/>
  <c r="I218" i="1"/>
  <c r="H218" i="1"/>
  <c r="G218" i="1"/>
  <c r="K218" i="1" s="1"/>
  <c r="M217" i="1"/>
  <c r="L217" i="1"/>
  <c r="K217" i="1"/>
  <c r="J216" i="1"/>
  <c r="I216" i="1"/>
  <c r="H216" i="1"/>
  <c r="G216" i="1"/>
  <c r="M215" i="1"/>
  <c r="L215" i="1"/>
  <c r="K215" i="1"/>
  <c r="J214" i="1"/>
  <c r="I214" i="1"/>
  <c r="H214" i="1"/>
  <c r="G214" i="1"/>
  <c r="K214" i="1" s="1"/>
  <c r="M213" i="1"/>
  <c r="L213" i="1"/>
  <c r="K213" i="1"/>
  <c r="J212" i="1"/>
  <c r="I212" i="1"/>
  <c r="H212" i="1"/>
  <c r="G212" i="1"/>
  <c r="M209" i="1"/>
  <c r="L209" i="1"/>
  <c r="K209" i="1"/>
  <c r="J208" i="1"/>
  <c r="J207" i="1" s="1"/>
  <c r="J206" i="1" s="1"/>
  <c r="I208" i="1"/>
  <c r="I207" i="1" s="1"/>
  <c r="I206" i="1" s="1"/>
  <c r="H208" i="1"/>
  <c r="H207" i="1" s="1"/>
  <c r="H206" i="1" s="1"/>
  <c r="G208" i="1"/>
  <c r="K208" i="1" s="1"/>
  <c r="M204" i="1"/>
  <c r="L204" i="1"/>
  <c r="K204" i="1"/>
  <c r="J203" i="1"/>
  <c r="J202" i="1" s="1"/>
  <c r="J201" i="1" s="1"/>
  <c r="I203" i="1"/>
  <c r="I202" i="1" s="1"/>
  <c r="I201" i="1" s="1"/>
  <c r="H203" i="1"/>
  <c r="H202" i="1" s="1"/>
  <c r="H201" i="1" s="1"/>
  <c r="L201" i="1" s="1"/>
  <c r="G203" i="1"/>
  <c r="K203" i="1" s="1"/>
  <c r="M200" i="1"/>
  <c r="L200" i="1"/>
  <c r="K200" i="1"/>
  <c r="J199" i="1"/>
  <c r="J198" i="1" s="1"/>
  <c r="J197" i="1" s="1"/>
  <c r="I199" i="1"/>
  <c r="H199" i="1"/>
  <c r="H198" i="1" s="1"/>
  <c r="G199" i="1"/>
  <c r="M196" i="1"/>
  <c r="L196" i="1"/>
  <c r="K196" i="1"/>
  <c r="M195" i="1"/>
  <c r="L195" i="1"/>
  <c r="K195" i="1"/>
  <c r="J194" i="1"/>
  <c r="J193" i="1" s="1"/>
  <c r="I194" i="1"/>
  <c r="H194" i="1"/>
  <c r="H193" i="1" s="1"/>
  <c r="G194" i="1"/>
  <c r="K194" i="1" s="1"/>
  <c r="M192" i="1"/>
  <c r="L192" i="1"/>
  <c r="K192" i="1"/>
  <c r="M191" i="1"/>
  <c r="L191" i="1"/>
  <c r="K191" i="1"/>
  <c r="J190" i="1"/>
  <c r="I190" i="1"/>
  <c r="H190" i="1"/>
  <c r="G190" i="1"/>
  <c r="M189" i="1"/>
  <c r="L189" i="1"/>
  <c r="K189" i="1"/>
  <c r="J188" i="1"/>
  <c r="I188" i="1"/>
  <c r="H188" i="1"/>
  <c r="G188" i="1"/>
  <c r="M187" i="1"/>
  <c r="L187" i="1"/>
  <c r="K187" i="1"/>
  <c r="J186" i="1"/>
  <c r="I186" i="1"/>
  <c r="H186" i="1"/>
  <c r="G186" i="1"/>
  <c r="M185" i="1"/>
  <c r="L185" i="1"/>
  <c r="K185" i="1"/>
  <c r="J184" i="1"/>
  <c r="I184" i="1"/>
  <c r="H184" i="1"/>
  <c r="G184" i="1"/>
  <c r="K184" i="1" s="1"/>
  <c r="M183" i="1"/>
  <c r="L183" i="1"/>
  <c r="K183" i="1"/>
  <c r="J182" i="1"/>
  <c r="I182" i="1"/>
  <c r="H182" i="1"/>
  <c r="G182" i="1"/>
  <c r="M181" i="1"/>
  <c r="L181" i="1"/>
  <c r="K181" i="1"/>
  <c r="J180" i="1"/>
  <c r="I180" i="1"/>
  <c r="H180" i="1"/>
  <c r="G180" i="1"/>
  <c r="M179" i="1"/>
  <c r="L179" i="1"/>
  <c r="K179" i="1"/>
  <c r="M178" i="1"/>
  <c r="L178" i="1"/>
  <c r="K178" i="1"/>
  <c r="M177" i="1"/>
  <c r="L177" i="1"/>
  <c r="K177" i="1"/>
  <c r="J176" i="1"/>
  <c r="I176" i="1"/>
  <c r="H176" i="1"/>
  <c r="G176" i="1"/>
  <c r="M174" i="1"/>
  <c r="L174" i="1"/>
  <c r="K174" i="1"/>
  <c r="J173" i="1"/>
  <c r="I173" i="1"/>
  <c r="H173" i="1"/>
  <c r="G173" i="1"/>
  <c r="M172" i="1"/>
  <c r="L172" i="1"/>
  <c r="K172" i="1"/>
  <c r="J171" i="1"/>
  <c r="I171" i="1"/>
  <c r="H171" i="1"/>
  <c r="G171" i="1"/>
  <c r="K171" i="1" s="1"/>
  <c r="M170" i="1"/>
  <c r="L170" i="1"/>
  <c r="K170" i="1"/>
  <c r="J169" i="1"/>
  <c r="I169" i="1"/>
  <c r="H169" i="1"/>
  <c r="G169" i="1"/>
  <c r="M168" i="1"/>
  <c r="L168" i="1"/>
  <c r="K168" i="1"/>
  <c r="J167" i="1"/>
  <c r="I167" i="1"/>
  <c r="H167" i="1"/>
  <c r="G167" i="1"/>
  <c r="K167" i="1" s="1"/>
  <c r="M166" i="1"/>
  <c r="L166" i="1"/>
  <c r="K166" i="1"/>
  <c r="J165" i="1"/>
  <c r="I165" i="1"/>
  <c r="H165" i="1"/>
  <c r="G165" i="1"/>
  <c r="M164" i="1"/>
  <c r="L164" i="1"/>
  <c r="K164" i="1"/>
  <c r="J163" i="1"/>
  <c r="I163" i="1"/>
  <c r="H163" i="1"/>
  <c r="G163" i="1"/>
  <c r="M159" i="1"/>
  <c r="L159" i="1"/>
  <c r="K159" i="1"/>
  <c r="J158" i="1"/>
  <c r="I158" i="1"/>
  <c r="H158" i="1"/>
  <c r="G158" i="1"/>
  <c r="K158" i="1" s="1"/>
  <c r="M157" i="1"/>
  <c r="L157" i="1"/>
  <c r="K157" i="1"/>
  <c r="J156" i="1"/>
  <c r="I156" i="1"/>
  <c r="H156" i="1"/>
  <c r="G156" i="1"/>
  <c r="K156" i="1" s="1"/>
  <c r="M155" i="1"/>
  <c r="L155" i="1"/>
  <c r="K155" i="1"/>
  <c r="J154" i="1"/>
  <c r="I154" i="1"/>
  <c r="H154" i="1"/>
  <c r="G154" i="1"/>
  <c r="K154" i="1" s="1"/>
  <c r="M151" i="1"/>
  <c r="L151" i="1"/>
  <c r="K151" i="1"/>
  <c r="J150" i="1"/>
  <c r="J149" i="1" s="1"/>
  <c r="J148" i="1" s="1"/>
  <c r="I150" i="1"/>
  <c r="I149" i="1" s="1"/>
  <c r="I148" i="1" s="1"/>
  <c r="H150" i="1"/>
  <c r="H149" i="1" s="1"/>
  <c r="H148" i="1" s="1"/>
  <c r="G150" i="1"/>
  <c r="G149" i="1" s="1"/>
  <c r="G148" i="1" s="1"/>
  <c r="M146" i="1"/>
  <c r="L146" i="1"/>
  <c r="K146" i="1"/>
  <c r="J145" i="1"/>
  <c r="J144" i="1" s="1"/>
  <c r="I145" i="1"/>
  <c r="I144" i="1" s="1"/>
  <c r="H145" i="1"/>
  <c r="H144" i="1" s="1"/>
  <c r="G145" i="1"/>
  <c r="G144" i="1" s="1"/>
  <c r="M143" i="1"/>
  <c r="L143" i="1"/>
  <c r="K143" i="1"/>
  <c r="J142" i="1"/>
  <c r="I142" i="1"/>
  <c r="H142" i="1"/>
  <c r="G142" i="1"/>
  <c r="K142" i="1" s="1"/>
  <c r="M141" i="1"/>
  <c r="L141" i="1"/>
  <c r="K141" i="1"/>
  <c r="J140" i="1"/>
  <c r="I140" i="1"/>
  <c r="H140" i="1"/>
  <c r="G140" i="1"/>
  <c r="K140" i="1" s="1"/>
  <c r="M139" i="1"/>
  <c r="L139" i="1"/>
  <c r="K139" i="1"/>
  <c r="J138" i="1"/>
  <c r="I138" i="1"/>
  <c r="H138" i="1"/>
  <c r="G138" i="1"/>
  <c r="K138" i="1" s="1"/>
  <c r="M137" i="1"/>
  <c r="L137" i="1"/>
  <c r="K137" i="1"/>
  <c r="J136" i="1"/>
  <c r="I136" i="1"/>
  <c r="H136" i="1"/>
  <c r="G136" i="1"/>
  <c r="M135" i="1"/>
  <c r="L135" i="1"/>
  <c r="K135" i="1"/>
  <c r="J134" i="1"/>
  <c r="I134" i="1"/>
  <c r="H134" i="1"/>
  <c r="G134" i="1"/>
  <c r="M133" i="1"/>
  <c r="L133" i="1"/>
  <c r="K133" i="1"/>
  <c r="M132" i="1"/>
  <c r="L132" i="1"/>
  <c r="K132" i="1"/>
  <c r="M131" i="1"/>
  <c r="L131" i="1"/>
  <c r="K131" i="1"/>
  <c r="J130" i="1"/>
  <c r="I130" i="1"/>
  <c r="H130" i="1"/>
  <c r="G130" i="1"/>
  <c r="K130" i="1" s="1"/>
  <c r="M129" i="1"/>
  <c r="L129" i="1"/>
  <c r="K129" i="1"/>
  <c r="J128" i="1"/>
  <c r="I128" i="1"/>
  <c r="H128" i="1"/>
  <c r="G128" i="1"/>
  <c r="M126" i="1"/>
  <c r="L126" i="1"/>
  <c r="K126" i="1"/>
  <c r="J125" i="1"/>
  <c r="I125" i="1"/>
  <c r="H125" i="1"/>
  <c r="G125" i="1"/>
  <c r="K125" i="1" s="1"/>
  <c r="M124" i="1"/>
  <c r="L124" i="1"/>
  <c r="K124" i="1"/>
  <c r="J123" i="1"/>
  <c r="I123" i="1"/>
  <c r="H123" i="1"/>
  <c r="G123" i="1"/>
  <c r="K123" i="1" s="1"/>
  <c r="M122" i="1"/>
  <c r="L122" i="1"/>
  <c r="K122" i="1"/>
  <c r="J121" i="1"/>
  <c r="I121" i="1"/>
  <c r="H121" i="1"/>
  <c r="G121" i="1"/>
  <c r="K121" i="1" s="1"/>
  <c r="M120" i="1"/>
  <c r="L120" i="1"/>
  <c r="K120" i="1"/>
  <c r="J119" i="1"/>
  <c r="I119" i="1"/>
  <c r="H119" i="1"/>
  <c r="G119" i="1"/>
  <c r="K119" i="1" s="1"/>
  <c r="M118" i="1"/>
  <c r="L118" i="1"/>
  <c r="K118" i="1"/>
  <c r="J117" i="1"/>
  <c r="I117" i="1"/>
  <c r="H117" i="1"/>
  <c r="G117" i="1"/>
  <c r="K117" i="1" s="1"/>
  <c r="M116" i="1"/>
  <c r="L116" i="1"/>
  <c r="K116" i="1"/>
  <c r="J115" i="1"/>
  <c r="I115" i="1"/>
  <c r="H115" i="1"/>
  <c r="G115" i="1"/>
  <c r="M114" i="1"/>
  <c r="L114" i="1"/>
  <c r="K114" i="1"/>
  <c r="J113" i="1"/>
  <c r="I113" i="1"/>
  <c r="M113" i="1" s="1"/>
  <c r="H113" i="1"/>
  <c r="L113" i="1" s="1"/>
  <c r="G113" i="1"/>
  <c r="K113" i="1" s="1"/>
  <c r="M112" i="1"/>
  <c r="L112" i="1"/>
  <c r="K112" i="1"/>
  <c r="J111" i="1"/>
  <c r="I111" i="1"/>
  <c r="H111" i="1"/>
  <c r="G111" i="1"/>
  <c r="K111" i="1" s="1"/>
  <c r="M110" i="1"/>
  <c r="L110" i="1"/>
  <c r="K110" i="1"/>
  <c r="J109" i="1"/>
  <c r="I109" i="1"/>
  <c r="H109" i="1"/>
  <c r="G109" i="1"/>
  <c r="K109" i="1" s="1"/>
  <c r="M108" i="1"/>
  <c r="L108" i="1"/>
  <c r="K108" i="1"/>
  <c r="J107" i="1"/>
  <c r="I107" i="1"/>
  <c r="H107" i="1"/>
  <c r="G107" i="1"/>
  <c r="K107" i="1" s="1"/>
  <c r="M106" i="1"/>
  <c r="L106" i="1"/>
  <c r="K106" i="1"/>
  <c r="J105" i="1"/>
  <c r="I105" i="1"/>
  <c r="H105" i="1"/>
  <c r="G105" i="1"/>
  <c r="K105" i="1" s="1"/>
  <c r="M104" i="1"/>
  <c r="L104" i="1"/>
  <c r="K104" i="1"/>
  <c r="J103" i="1"/>
  <c r="I103" i="1"/>
  <c r="H103" i="1"/>
  <c r="G103" i="1"/>
  <c r="K103" i="1" s="1"/>
  <c r="M102" i="1"/>
  <c r="L102" i="1"/>
  <c r="K102" i="1"/>
  <c r="J101" i="1"/>
  <c r="I101" i="1"/>
  <c r="H101" i="1"/>
  <c r="G101" i="1"/>
  <c r="K101" i="1" s="1"/>
  <c r="M100" i="1"/>
  <c r="L100" i="1"/>
  <c r="K100" i="1"/>
  <c r="M99" i="1"/>
  <c r="L99" i="1"/>
  <c r="K99" i="1"/>
  <c r="J98" i="1"/>
  <c r="I98" i="1"/>
  <c r="H98" i="1"/>
  <c r="G98" i="1"/>
  <c r="M97" i="1"/>
  <c r="L97" i="1"/>
  <c r="K97" i="1"/>
  <c r="J96" i="1"/>
  <c r="I96" i="1"/>
  <c r="H96" i="1"/>
  <c r="G96" i="1"/>
  <c r="M95" i="1"/>
  <c r="L95" i="1"/>
  <c r="K95" i="1"/>
  <c r="J94" i="1"/>
  <c r="I94" i="1"/>
  <c r="H94" i="1"/>
  <c r="G94" i="1"/>
  <c r="M93" i="1"/>
  <c r="L93" i="1"/>
  <c r="K93" i="1"/>
  <c r="J92" i="1"/>
  <c r="I92" i="1"/>
  <c r="H92" i="1"/>
  <c r="G92" i="1"/>
  <c r="K92" i="1" s="1"/>
  <c r="M91" i="1"/>
  <c r="L91" i="1"/>
  <c r="K91" i="1"/>
  <c r="J90" i="1"/>
  <c r="I90" i="1"/>
  <c r="H90" i="1"/>
  <c r="G90" i="1"/>
  <c r="K90" i="1" s="1"/>
  <c r="M89" i="1"/>
  <c r="L89" i="1"/>
  <c r="K89" i="1"/>
  <c r="J88" i="1"/>
  <c r="I88" i="1"/>
  <c r="H88" i="1"/>
  <c r="G88" i="1"/>
  <c r="M87" i="1"/>
  <c r="L87" i="1"/>
  <c r="K87" i="1"/>
  <c r="J86" i="1"/>
  <c r="I86" i="1"/>
  <c r="H86" i="1"/>
  <c r="G86" i="1"/>
  <c r="M82" i="1"/>
  <c r="L82" i="1"/>
  <c r="K82" i="1"/>
  <c r="J81" i="1"/>
  <c r="J80" i="1" s="1"/>
  <c r="J79" i="1" s="1"/>
  <c r="J78" i="1" s="1"/>
  <c r="I81" i="1"/>
  <c r="I80" i="1" s="1"/>
  <c r="I79" i="1" s="1"/>
  <c r="I78" i="1" s="1"/>
  <c r="H81" i="1"/>
  <c r="G81" i="1"/>
  <c r="K81" i="1" s="1"/>
  <c r="M77" i="1"/>
  <c r="L77" i="1"/>
  <c r="K77" i="1"/>
  <c r="J76" i="1"/>
  <c r="J75" i="1" s="1"/>
  <c r="J74" i="1" s="1"/>
  <c r="I76" i="1"/>
  <c r="H76" i="1"/>
  <c r="H75" i="1" s="1"/>
  <c r="G76" i="1"/>
  <c r="K76" i="1" s="1"/>
  <c r="M73" i="1"/>
  <c r="L73" i="1"/>
  <c r="K73" i="1"/>
  <c r="M72" i="1"/>
  <c r="L72" i="1"/>
  <c r="K72" i="1"/>
  <c r="M71" i="1"/>
  <c r="L71" i="1"/>
  <c r="K71" i="1"/>
  <c r="J70" i="1"/>
  <c r="J69" i="1" s="1"/>
  <c r="I70" i="1"/>
  <c r="I69" i="1" s="1"/>
  <c r="H70" i="1"/>
  <c r="H69" i="1" s="1"/>
  <c r="G70" i="1"/>
  <c r="G69" i="1" s="1"/>
  <c r="K69" i="1" s="1"/>
  <c r="M68" i="1"/>
  <c r="L68" i="1"/>
  <c r="K68" i="1"/>
  <c r="J67" i="1"/>
  <c r="I67" i="1"/>
  <c r="H67" i="1"/>
  <c r="G67" i="1"/>
  <c r="K67" i="1" s="1"/>
  <c r="M66" i="1"/>
  <c r="L66" i="1"/>
  <c r="K66" i="1"/>
  <c r="J65" i="1"/>
  <c r="I65" i="1"/>
  <c r="H65" i="1"/>
  <c r="G65" i="1"/>
  <c r="K65" i="1" s="1"/>
  <c r="M64" i="1"/>
  <c r="L64" i="1"/>
  <c r="K64" i="1"/>
  <c r="J63" i="1"/>
  <c r="I63" i="1"/>
  <c r="H63" i="1"/>
  <c r="G63" i="1"/>
  <c r="K63" i="1" s="1"/>
  <c r="M62" i="1"/>
  <c r="L62" i="1"/>
  <c r="K62" i="1"/>
  <c r="M61" i="1"/>
  <c r="L61" i="1"/>
  <c r="K61" i="1"/>
  <c r="M60" i="1"/>
  <c r="L60" i="1"/>
  <c r="K60" i="1"/>
  <c r="J59" i="1"/>
  <c r="I59" i="1"/>
  <c r="H59" i="1"/>
  <c r="G59" i="1"/>
  <c r="K59" i="1" s="1"/>
  <c r="M58" i="1"/>
  <c r="L58" i="1"/>
  <c r="K58" i="1"/>
  <c r="J57" i="1"/>
  <c r="I57" i="1"/>
  <c r="H57" i="1"/>
  <c r="G57" i="1"/>
  <c r="M56" i="1"/>
  <c r="L56" i="1"/>
  <c r="K56" i="1"/>
  <c r="J55" i="1"/>
  <c r="I55" i="1"/>
  <c r="H55" i="1"/>
  <c r="G55" i="1"/>
  <c r="M54" i="1"/>
  <c r="L54" i="1"/>
  <c r="K54" i="1"/>
  <c r="J53" i="1"/>
  <c r="I53" i="1"/>
  <c r="H53" i="1"/>
  <c r="G53" i="1"/>
  <c r="K53" i="1" s="1"/>
  <c r="M51" i="1"/>
  <c r="L51" i="1"/>
  <c r="K51" i="1"/>
  <c r="J50" i="1"/>
  <c r="J49" i="1" s="1"/>
  <c r="I50" i="1"/>
  <c r="H50" i="1"/>
  <c r="H49" i="1" s="1"/>
  <c r="G50" i="1"/>
  <c r="M46" i="1"/>
  <c r="L46" i="1"/>
  <c r="K46" i="1"/>
  <c r="J45" i="1"/>
  <c r="I45" i="1"/>
  <c r="H45" i="1"/>
  <c r="G45" i="1"/>
  <c r="K45" i="1" s="1"/>
  <c r="M44" i="1"/>
  <c r="L44" i="1"/>
  <c r="K44" i="1"/>
  <c r="J43" i="1"/>
  <c r="I43" i="1"/>
  <c r="H43" i="1"/>
  <c r="G43" i="1"/>
  <c r="M42" i="1"/>
  <c r="L42" i="1"/>
  <c r="K42" i="1"/>
  <c r="J41" i="1"/>
  <c r="I41" i="1"/>
  <c r="H41" i="1"/>
  <c r="G41" i="1"/>
  <c r="M40" i="1"/>
  <c r="L40" i="1"/>
  <c r="K40" i="1"/>
  <c r="J39" i="1"/>
  <c r="I39" i="1"/>
  <c r="H39" i="1"/>
  <c r="G39" i="1"/>
  <c r="M37" i="1"/>
  <c r="L37" i="1"/>
  <c r="K37" i="1"/>
  <c r="J36" i="1"/>
  <c r="J35" i="1" s="1"/>
  <c r="I36" i="1"/>
  <c r="I35" i="1" s="1"/>
  <c r="H36" i="1"/>
  <c r="G36" i="1"/>
  <c r="M32" i="1"/>
  <c r="L32" i="1"/>
  <c r="K32" i="1"/>
  <c r="J31" i="1"/>
  <c r="I31" i="1"/>
  <c r="H31" i="1"/>
  <c r="G31" i="1"/>
  <c r="M30" i="1"/>
  <c r="L30" i="1"/>
  <c r="K30" i="1"/>
  <c r="J29" i="1"/>
  <c r="I29" i="1"/>
  <c r="H29" i="1"/>
  <c r="G29" i="1"/>
  <c r="M28" i="1"/>
  <c r="L28" i="1"/>
  <c r="K28" i="1"/>
  <c r="J27" i="1"/>
  <c r="I27" i="1"/>
  <c r="H27" i="1"/>
  <c r="G27" i="1"/>
  <c r="M24" i="1"/>
  <c r="L24" i="1"/>
  <c r="K24" i="1"/>
  <c r="J23" i="1"/>
  <c r="J22" i="1" s="1"/>
  <c r="I23" i="1"/>
  <c r="M23" i="1" s="1"/>
  <c r="H23" i="1"/>
  <c r="H22" i="1" s="1"/>
  <c r="L22" i="1" s="1"/>
  <c r="G23" i="1"/>
  <c r="G22" i="1" s="1"/>
  <c r="M21" i="1"/>
  <c r="L21" i="1"/>
  <c r="K21" i="1"/>
  <c r="J20" i="1"/>
  <c r="I20" i="1"/>
  <c r="H20" i="1"/>
  <c r="G20" i="1"/>
  <c r="K20" i="1" s="1"/>
  <c r="M19" i="1"/>
  <c r="L19" i="1"/>
  <c r="K19" i="1"/>
  <c r="J18" i="1"/>
  <c r="I18" i="1"/>
  <c r="H18" i="1"/>
  <c r="G18" i="1"/>
  <c r="K18" i="1" s="1"/>
  <c r="M15" i="1"/>
  <c r="L15" i="1"/>
  <c r="K15" i="1"/>
  <c r="J14" i="1"/>
  <c r="J13" i="1" s="1"/>
  <c r="J12" i="1" s="1"/>
  <c r="I14" i="1"/>
  <c r="I13" i="1" s="1"/>
  <c r="I12" i="1" s="1"/>
  <c r="H14" i="1"/>
  <c r="G14" i="1"/>
  <c r="M10" i="1"/>
  <c r="L10" i="1"/>
  <c r="K10" i="1"/>
  <c r="J9" i="1"/>
  <c r="J8" i="1" s="1"/>
  <c r="J7" i="1" s="1"/>
  <c r="J6" i="1" s="1"/>
  <c r="I9" i="1"/>
  <c r="H9" i="1"/>
  <c r="H8" i="1" s="1"/>
  <c r="G9" i="1"/>
  <c r="J361" i="1" l="1"/>
  <c r="G381" i="1"/>
  <c r="H361" i="1"/>
  <c r="H291" i="1"/>
  <c r="I291" i="1"/>
  <c r="J291" i="1"/>
  <c r="G361" i="1"/>
  <c r="H270" i="1"/>
  <c r="H269" i="1" s="1"/>
  <c r="I270" i="1"/>
  <c r="J270" i="1"/>
  <c r="G291" i="1"/>
  <c r="G175" i="1"/>
  <c r="H153" i="1"/>
  <c r="G270" i="1"/>
  <c r="G265" i="1"/>
  <c r="I127" i="1"/>
  <c r="J127" i="1"/>
  <c r="G38" i="1"/>
  <c r="H175" i="1"/>
  <c r="I175" i="1"/>
  <c r="J175" i="1"/>
  <c r="G127" i="1"/>
  <c r="H127" i="1"/>
  <c r="G85" i="1"/>
  <c r="H85" i="1"/>
  <c r="I85" i="1"/>
  <c r="J85" i="1"/>
  <c r="I52" i="1"/>
  <c r="H34" i="1"/>
  <c r="I38" i="1"/>
  <c r="I34" i="1" s="1"/>
  <c r="I33" i="1" s="1"/>
  <c r="J38" i="1"/>
  <c r="J34" i="1" s="1"/>
  <c r="J33" i="1" s="1"/>
  <c r="H236" i="1"/>
  <c r="H52" i="1"/>
  <c r="H48" i="1" s="1"/>
  <c r="J52" i="1"/>
  <c r="H38" i="1"/>
  <c r="I153" i="1"/>
  <c r="I152" i="1" s="1"/>
  <c r="J236" i="1"/>
  <c r="G34" i="1"/>
  <c r="G52" i="1"/>
  <c r="G236" i="1"/>
  <c r="I236" i="1"/>
  <c r="J153" i="1"/>
  <c r="J152" i="1" s="1"/>
  <c r="J147" i="1" s="1"/>
  <c r="L105" i="1"/>
  <c r="G153" i="1"/>
  <c r="L27" i="1"/>
  <c r="M29" i="1"/>
  <c r="L216" i="1"/>
  <c r="L212" i="1"/>
  <c r="M214" i="1"/>
  <c r="K288" i="1"/>
  <c r="L266" i="1"/>
  <c r="J371" i="1"/>
  <c r="J370" i="1" s="1"/>
  <c r="J369" i="1" s="1"/>
  <c r="J368" i="1" s="1"/>
  <c r="K199" i="1"/>
  <c r="L107" i="1"/>
  <c r="L117" i="1"/>
  <c r="L336" i="1"/>
  <c r="M199" i="1"/>
  <c r="K43" i="1"/>
  <c r="K134" i="1"/>
  <c r="L390" i="1"/>
  <c r="M338" i="1"/>
  <c r="K9" i="1"/>
  <c r="J387" i="1"/>
  <c r="J386" i="1" s="1"/>
  <c r="J385" i="1" s="1"/>
  <c r="J384" i="1" s="1"/>
  <c r="J231" i="1"/>
  <c r="L376" i="1"/>
  <c r="I380" i="1"/>
  <c r="I379" i="1" s="1"/>
  <c r="I378" i="1" s="1"/>
  <c r="K29" i="1"/>
  <c r="L31" i="1"/>
  <c r="M273" i="1"/>
  <c r="J269" i="1"/>
  <c r="M294" i="1"/>
  <c r="L299" i="1"/>
  <c r="M301" i="1"/>
  <c r="M330" i="1"/>
  <c r="M350" i="1"/>
  <c r="L382" i="1"/>
  <c r="M90" i="1"/>
  <c r="J380" i="1"/>
  <c r="J379" i="1" s="1"/>
  <c r="J378" i="1" s="1"/>
  <c r="M275" i="1"/>
  <c r="L332" i="1"/>
  <c r="L23" i="1"/>
  <c r="L156" i="1"/>
  <c r="M158" i="1"/>
  <c r="L173" i="1"/>
  <c r="M176" i="1"/>
  <c r="M119" i="1"/>
  <c r="J264" i="1"/>
  <c r="J258" i="1" s="1"/>
  <c r="I387" i="1"/>
  <c r="I386" i="1" s="1"/>
  <c r="I385" i="1" s="1"/>
  <c r="I384" i="1" s="1"/>
  <c r="K14" i="1"/>
  <c r="I26" i="1"/>
  <c r="I25" i="1" s="1"/>
  <c r="K22" i="1"/>
  <c r="K50" i="1"/>
  <c r="M55" i="1"/>
  <c r="M117" i="1"/>
  <c r="K163" i="1"/>
  <c r="M163" i="1"/>
  <c r="K188" i="1"/>
  <c r="M188" i="1"/>
  <c r="L41" i="1"/>
  <c r="L283" i="1"/>
  <c r="M288" i="1"/>
  <c r="K55" i="1"/>
  <c r="L57" i="1"/>
  <c r="K88" i="1"/>
  <c r="L90" i="1"/>
  <c r="M92" i="1"/>
  <c r="L109" i="1"/>
  <c r="M111" i="1"/>
  <c r="L119" i="1"/>
  <c r="M121" i="1"/>
  <c r="L134" i="1"/>
  <c r="L154" i="1"/>
  <c r="M156" i="1"/>
  <c r="M173" i="1"/>
  <c r="L184" i="1"/>
  <c r="J245" i="1"/>
  <c r="M279" i="1"/>
  <c r="J278" i="1"/>
  <c r="J277" i="1" s="1"/>
  <c r="M305" i="1"/>
  <c r="L65" i="1"/>
  <c r="M67" i="1"/>
  <c r="M321" i="1"/>
  <c r="M352" i="1"/>
  <c r="L374" i="1"/>
  <c r="M376" i="1"/>
  <c r="M382" i="1"/>
  <c r="L366" i="1"/>
  <c r="M388" i="1"/>
  <c r="L14" i="1"/>
  <c r="L45" i="1"/>
  <c r="M50" i="1"/>
  <c r="K190" i="1"/>
  <c r="L229" i="1"/>
  <c r="M232" i="1"/>
  <c r="L241" i="1"/>
  <c r="M271" i="1"/>
  <c r="M324" i="1"/>
  <c r="L346" i="1"/>
  <c r="M348" i="1"/>
  <c r="L364" i="1"/>
  <c r="M366" i="1"/>
  <c r="M372" i="1"/>
  <c r="L43" i="1"/>
  <c r="M76" i="1"/>
  <c r="K136" i="1"/>
  <c r="K173" i="1"/>
  <c r="K186" i="1"/>
  <c r="L188" i="1"/>
  <c r="M190" i="1"/>
  <c r="L218" i="1"/>
  <c r="M248" i="1"/>
  <c r="J250" i="1"/>
  <c r="K279" i="1"/>
  <c r="L18" i="1"/>
  <c r="M20" i="1"/>
  <c r="M36" i="1"/>
  <c r="L94" i="1"/>
  <c r="L101" i="1"/>
  <c r="M115" i="1"/>
  <c r="L123" i="1"/>
  <c r="M125" i="1"/>
  <c r="L138" i="1"/>
  <c r="M165" i="1"/>
  <c r="M180" i="1"/>
  <c r="L234" i="1"/>
  <c r="L273" i="1"/>
  <c r="L303" i="1"/>
  <c r="M356" i="1"/>
  <c r="J360" i="1"/>
  <c r="J359" i="1" s="1"/>
  <c r="J358" i="1" s="1"/>
  <c r="M9" i="1"/>
  <c r="J17" i="1"/>
  <c r="J16" i="1" s="1"/>
  <c r="M136" i="1"/>
  <c r="M144" i="1"/>
  <c r="M390" i="1"/>
  <c r="J26" i="1"/>
  <c r="J25" i="1" s="1"/>
  <c r="I75" i="1"/>
  <c r="L75" i="1" s="1"/>
  <c r="M109" i="1"/>
  <c r="M134" i="1"/>
  <c r="J317" i="1"/>
  <c r="J316" i="1" s="1"/>
  <c r="J315" i="1" s="1"/>
  <c r="I329" i="1"/>
  <c r="I328" i="1" s="1"/>
  <c r="I327" i="1" s="1"/>
  <c r="I326" i="1" s="1"/>
  <c r="K41" i="1"/>
  <c r="K144" i="1"/>
  <c r="M201" i="1"/>
  <c r="K216" i="1"/>
  <c r="K281" i="1"/>
  <c r="K312" i="1"/>
  <c r="J329" i="1"/>
  <c r="J328" i="1" s="1"/>
  <c r="J327" i="1" s="1"/>
  <c r="J326" i="1" s="1"/>
  <c r="I245" i="1"/>
  <c r="K338" i="1"/>
  <c r="M346" i="1"/>
  <c r="K36" i="1"/>
  <c r="L81" i="1"/>
  <c r="M86" i="1"/>
  <c r="K96" i="1"/>
  <c r="L98" i="1"/>
  <c r="M105" i="1"/>
  <c r="K115" i="1"/>
  <c r="M140" i="1"/>
  <c r="M145" i="1"/>
  <c r="K165" i="1"/>
  <c r="L167" i="1"/>
  <c r="M169" i="1"/>
  <c r="K180" i="1"/>
  <c r="L214" i="1"/>
  <c r="M216" i="1"/>
  <c r="M243" i="1"/>
  <c r="M281" i="1"/>
  <c r="L305" i="1"/>
  <c r="K318" i="1"/>
  <c r="L338" i="1"/>
  <c r="M362" i="1"/>
  <c r="I22" i="1"/>
  <c r="M22" i="1" s="1"/>
  <c r="M53" i="1"/>
  <c r="L63" i="1"/>
  <c r="M65" i="1"/>
  <c r="L92" i="1"/>
  <c r="M94" i="1"/>
  <c r="M101" i="1"/>
  <c r="L111" i="1"/>
  <c r="L121" i="1"/>
  <c r="M123" i="1"/>
  <c r="L136" i="1"/>
  <c r="M138" i="1"/>
  <c r="L165" i="1"/>
  <c r="M167" i="1"/>
  <c r="L180" i="1"/>
  <c r="M182" i="1"/>
  <c r="L220" i="1"/>
  <c r="M222" i="1"/>
  <c r="H231" i="1"/>
  <c r="M234" i="1"/>
  <c r="M237" i="1"/>
  <c r="M252" i="1"/>
  <c r="I269" i="1"/>
  <c r="L281" i="1"/>
  <c r="M283" i="1"/>
  <c r="M299" i="1"/>
  <c r="M332" i="1"/>
  <c r="L352" i="1"/>
  <c r="M354" i="1"/>
  <c r="K23" i="1"/>
  <c r="K31" i="1"/>
  <c r="M78" i="1"/>
  <c r="J343" i="1"/>
  <c r="J342" i="1" s="1"/>
  <c r="J341" i="1" s="1"/>
  <c r="J340" i="1" s="1"/>
  <c r="J162" i="1"/>
  <c r="M14" i="1"/>
  <c r="M18" i="1"/>
  <c r="L39" i="1"/>
  <c r="M41" i="1"/>
  <c r="M88" i="1"/>
  <c r="M241" i="1"/>
  <c r="K27" i="1"/>
  <c r="H26" i="1"/>
  <c r="H25" i="1" s="1"/>
  <c r="M31" i="1"/>
  <c r="M39" i="1"/>
  <c r="K57" i="1"/>
  <c r="K98" i="1"/>
  <c r="L140" i="1"/>
  <c r="M203" i="1"/>
  <c r="I250" i="1"/>
  <c r="K296" i="1"/>
  <c r="M344" i="1"/>
  <c r="I360" i="1"/>
  <c r="I359" i="1" s="1"/>
  <c r="I358" i="1" s="1"/>
  <c r="I371" i="1"/>
  <c r="I370" i="1" s="1"/>
  <c r="I369" i="1" s="1"/>
  <c r="I368" i="1" s="1"/>
  <c r="I49" i="1"/>
  <c r="L49" i="1" s="1"/>
  <c r="K169" i="1"/>
  <c r="K224" i="1"/>
  <c r="I231" i="1"/>
  <c r="K239" i="1"/>
  <c r="I287" i="1"/>
  <c r="I286" i="1" s="1"/>
  <c r="M286" i="1" s="1"/>
  <c r="K294" i="1"/>
  <c r="K301" i="1"/>
  <c r="K321" i="1"/>
  <c r="K334" i="1"/>
  <c r="I8" i="1"/>
  <c r="L8" i="1" s="1"/>
  <c r="M27" i="1"/>
  <c r="L55" i="1"/>
  <c r="M57" i="1"/>
  <c r="L67" i="1"/>
  <c r="M81" i="1"/>
  <c r="K94" i="1"/>
  <c r="L96" i="1"/>
  <c r="M103" i="1"/>
  <c r="L115" i="1"/>
  <c r="L125" i="1"/>
  <c r="M128" i="1"/>
  <c r="M150" i="1"/>
  <c r="M154" i="1"/>
  <c r="L169" i="1"/>
  <c r="M171" i="1"/>
  <c r="K182" i="1"/>
  <c r="M184" i="1"/>
  <c r="M194" i="1"/>
  <c r="I198" i="1"/>
  <c r="I197" i="1" s="1"/>
  <c r="M197" i="1" s="1"/>
  <c r="L208" i="1"/>
  <c r="K237" i="1"/>
  <c r="L243" i="1"/>
  <c r="K246" i="1"/>
  <c r="K261" i="1"/>
  <c r="I278" i="1"/>
  <c r="I277" i="1" s="1"/>
  <c r="K283" i="1"/>
  <c r="K299" i="1"/>
  <c r="L301" i="1"/>
  <c r="M303" i="1"/>
  <c r="L321" i="1"/>
  <c r="K332" i="1"/>
  <c r="L334" i="1"/>
  <c r="M336" i="1"/>
  <c r="L356" i="1"/>
  <c r="M364" i="1"/>
  <c r="H387" i="1"/>
  <c r="H386" i="1" s="1"/>
  <c r="H385" i="1" s="1"/>
  <c r="H384" i="1" s="1"/>
  <c r="L388" i="1"/>
  <c r="G387" i="1"/>
  <c r="K387" i="1" s="1"/>
  <c r="H380" i="1"/>
  <c r="H379" i="1" s="1"/>
  <c r="H378" i="1" s="1"/>
  <c r="M374" i="1"/>
  <c r="H371" i="1"/>
  <c r="H370" i="1" s="1"/>
  <c r="H369" i="1" s="1"/>
  <c r="H368" i="1" s="1"/>
  <c r="L372" i="1"/>
  <c r="G371" i="1"/>
  <c r="K371" i="1" s="1"/>
  <c r="L362" i="1"/>
  <c r="H360" i="1"/>
  <c r="H359" i="1" s="1"/>
  <c r="H358" i="1" s="1"/>
  <c r="L354" i="1"/>
  <c r="I343" i="1"/>
  <c r="I342" i="1" s="1"/>
  <c r="I341" i="1" s="1"/>
  <c r="I340" i="1" s="1"/>
  <c r="L350" i="1"/>
  <c r="L348" i="1"/>
  <c r="H343" i="1"/>
  <c r="H342" i="1" s="1"/>
  <c r="H341" i="1" s="1"/>
  <c r="H340" i="1" s="1"/>
  <c r="L344" i="1"/>
  <c r="G343" i="1"/>
  <c r="K343" i="1" s="1"/>
  <c r="M334" i="1"/>
  <c r="H329" i="1"/>
  <c r="H328" i="1" s="1"/>
  <c r="H327" i="1" s="1"/>
  <c r="H326" i="1" s="1"/>
  <c r="L330" i="1"/>
  <c r="G329" i="1"/>
  <c r="L324" i="1"/>
  <c r="I317" i="1"/>
  <c r="I316" i="1" s="1"/>
  <c r="I315" i="1" s="1"/>
  <c r="H317" i="1"/>
  <c r="H316" i="1" s="1"/>
  <c r="H315" i="1" s="1"/>
  <c r="M318" i="1"/>
  <c r="L318" i="1"/>
  <c r="G317" i="1"/>
  <c r="M309" i="1"/>
  <c r="M312" i="1"/>
  <c r="L309" i="1"/>
  <c r="L312" i="1"/>
  <c r="G311" i="1"/>
  <c r="K311" i="1" s="1"/>
  <c r="M311" i="1"/>
  <c r="L311" i="1"/>
  <c r="M310" i="1"/>
  <c r="L310" i="1"/>
  <c r="M307" i="1"/>
  <c r="L307" i="1"/>
  <c r="J290" i="1"/>
  <c r="J285" i="1" s="1"/>
  <c r="M296" i="1"/>
  <c r="L296" i="1"/>
  <c r="I290" i="1"/>
  <c r="L294" i="1"/>
  <c r="H290" i="1"/>
  <c r="H285" i="1" s="1"/>
  <c r="M292" i="1"/>
  <c r="L292" i="1"/>
  <c r="L288" i="1"/>
  <c r="G287" i="1"/>
  <c r="K287" i="1" s="1"/>
  <c r="H278" i="1"/>
  <c r="H277" i="1" s="1"/>
  <c r="L279" i="1"/>
  <c r="G278" i="1"/>
  <c r="L275" i="1"/>
  <c r="L271" i="1"/>
  <c r="G269" i="1"/>
  <c r="M266" i="1"/>
  <c r="H264" i="1"/>
  <c r="H258" i="1" s="1"/>
  <c r="M261" i="1"/>
  <c r="I260" i="1"/>
  <c r="I259" i="1" s="1"/>
  <c r="M259" i="1" s="1"/>
  <c r="L261" i="1"/>
  <c r="G260" i="1"/>
  <c r="G259" i="1" s="1"/>
  <c r="K259" i="1" s="1"/>
  <c r="M254" i="1"/>
  <c r="K254" i="1"/>
  <c r="M256" i="1"/>
  <c r="L254" i="1"/>
  <c r="L256" i="1"/>
  <c r="K256" i="1"/>
  <c r="M255" i="1"/>
  <c r="L255" i="1"/>
  <c r="K255" i="1"/>
  <c r="H250" i="1"/>
  <c r="L252" i="1"/>
  <c r="K252" i="1"/>
  <c r="L248" i="1"/>
  <c r="H245" i="1"/>
  <c r="M246" i="1"/>
  <c r="L246" i="1"/>
  <c r="G245" i="1"/>
  <c r="M239" i="1"/>
  <c r="L239" i="1"/>
  <c r="L237" i="1"/>
  <c r="G231" i="1"/>
  <c r="K231" i="1" s="1"/>
  <c r="L232" i="1"/>
  <c r="K232" i="1"/>
  <c r="M229" i="1"/>
  <c r="K226" i="1"/>
  <c r="M226" i="1"/>
  <c r="J211" i="1"/>
  <c r="L226" i="1"/>
  <c r="M224" i="1"/>
  <c r="L224" i="1"/>
  <c r="I211" i="1"/>
  <c r="L222" i="1"/>
  <c r="M220" i="1"/>
  <c r="M218" i="1"/>
  <c r="H211" i="1"/>
  <c r="G211" i="1"/>
  <c r="M212" i="1"/>
  <c r="K212" i="1"/>
  <c r="M208" i="1"/>
  <c r="G207" i="1"/>
  <c r="K207" i="1" s="1"/>
  <c r="M207" i="1"/>
  <c r="L207" i="1"/>
  <c r="M206" i="1"/>
  <c r="L206" i="1"/>
  <c r="M202" i="1"/>
  <c r="L203" i="1"/>
  <c r="G202" i="1"/>
  <c r="K202" i="1" s="1"/>
  <c r="L202" i="1"/>
  <c r="L199" i="1"/>
  <c r="G198" i="1"/>
  <c r="G197" i="1" s="1"/>
  <c r="K197" i="1" s="1"/>
  <c r="H197" i="1"/>
  <c r="I193" i="1"/>
  <c r="M193" i="1" s="1"/>
  <c r="L194" i="1"/>
  <c r="G193" i="1"/>
  <c r="K193" i="1" s="1"/>
  <c r="L190" i="1"/>
  <c r="M186" i="1"/>
  <c r="L186" i="1"/>
  <c r="L182" i="1"/>
  <c r="K176" i="1"/>
  <c r="L176" i="1"/>
  <c r="L171" i="1"/>
  <c r="I162" i="1"/>
  <c r="H162" i="1"/>
  <c r="L163" i="1"/>
  <c r="G162" i="1"/>
  <c r="L158" i="1"/>
  <c r="L150" i="1"/>
  <c r="K150" i="1"/>
  <c r="M149" i="1"/>
  <c r="L149" i="1"/>
  <c r="K149" i="1"/>
  <c r="M148" i="1"/>
  <c r="L148" i="1"/>
  <c r="K148" i="1"/>
  <c r="L144" i="1"/>
  <c r="L145" i="1"/>
  <c r="K145" i="1"/>
  <c r="M142" i="1"/>
  <c r="L142" i="1"/>
  <c r="M130" i="1"/>
  <c r="L130" i="1"/>
  <c r="L128" i="1"/>
  <c r="K128" i="1"/>
  <c r="M107" i="1"/>
  <c r="L103" i="1"/>
  <c r="M98" i="1"/>
  <c r="M96" i="1"/>
  <c r="L88" i="1"/>
  <c r="L86" i="1"/>
  <c r="K86" i="1"/>
  <c r="M80" i="1"/>
  <c r="H80" i="1"/>
  <c r="H79" i="1" s="1"/>
  <c r="H78" i="1" s="1"/>
  <c r="L78" i="1" s="1"/>
  <c r="G80" i="1"/>
  <c r="G79" i="1" s="1"/>
  <c r="G78" i="1" s="1"/>
  <c r="K78" i="1" s="1"/>
  <c r="M79" i="1"/>
  <c r="L76" i="1"/>
  <c r="G75" i="1"/>
  <c r="G74" i="1" s="1"/>
  <c r="K74" i="1" s="1"/>
  <c r="H74" i="1"/>
  <c r="M69" i="1"/>
  <c r="M70" i="1"/>
  <c r="L69" i="1"/>
  <c r="L70" i="1"/>
  <c r="K70" i="1"/>
  <c r="M63" i="1"/>
  <c r="M59" i="1"/>
  <c r="J48" i="1"/>
  <c r="J47" i="1" s="1"/>
  <c r="L59" i="1"/>
  <c r="L53" i="1"/>
  <c r="L50" i="1"/>
  <c r="G49" i="1"/>
  <c r="K49" i="1" s="1"/>
  <c r="M45" i="1"/>
  <c r="M43" i="1"/>
  <c r="K39" i="1"/>
  <c r="L36" i="1"/>
  <c r="H35" i="1"/>
  <c r="G35" i="1"/>
  <c r="K35" i="1" s="1"/>
  <c r="M35" i="1"/>
  <c r="L29" i="1"/>
  <c r="G26" i="1"/>
  <c r="I17" i="1"/>
  <c r="L20" i="1"/>
  <c r="H17" i="1"/>
  <c r="G17" i="1"/>
  <c r="G16" i="1" s="1"/>
  <c r="M13" i="1"/>
  <c r="H13" i="1"/>
  <c r="L13" i="1" s="1"/>
  <c r="G13" i="1"/>
  <c r="M12" i="1"/>
  <c r="L9" i="1"/>
  <c r="G8" i="1"/>
  <c r="G7" i="1" s="1"/>
  <c r="K7" i="1" s="1"/>
  <c r="H7" i="1"/>
  <c r="H6" i="1" s="1"/>
  <c r="M368" i="1" l="1"/>
  <c r="K291" i="1"/>
  <c r="I285" i="1"/>
  <c r="L285" i="1" s="1"/>
  <c r="M326" i="1"/>
  <c r="L26" i="1"/>
  <c r="L286" i="1"/>
  <c r="M49" i="1"/>
  <c r="J268" i="1"/>
  <c r="K127" i="1"/>
  <c r="K16" i="1"/>
  <c r="K265" i="1"/>
  <c r="M250" i="1"/>
  <c r="K381" i="1"/>
  <c r="M265" i="1"/>
  <c r="K317" i="1"/>
  <c r="M85" i="1"/>
  <c r="M75" i="1"/>
  <c r="I84" i="1"/>
  <c r="I83" i="1" s="1"/>
  <c r="M340" i="1"/>
  <c r="L384" i="1"/>
  <c r="M378" i="1"/>
  <c r="I264" i="1"/>
  <c r="M264" i="1" s="1"/>
  <c r="M381" i="1"/>
  <c r="K38" i="1"/>
  <c r="M315" i="1"/>
  <c r="L358" i="1"/>
  <c r="L25" i="1"/>
  <c r="M329" i="1"/>
  <c r="M379" i="1"/>
  <c r="I48" i="1"/>
  <c r="M48" i="1" s="1"/>
  <c r="K278" i="1"/>
  <c r="M380" i="1"/>
  <c r="M162" i="1"/>
  <c r="J161" i="1"/>
  <c r="J160" i="1" s="1"/>
  <c r="M269" i="1"/>
  <c r="M384" i="1"/>
  <c r="I16" i="1"/>
  <c r="M16" i="1" s="1"/>
  <c r="K153" i="1"/>
  <c r="M153" i="1"/>
  <c r="M287" i="1"/>
  <c r="M277" i="1"/>
  <c r="L378" i="1"/>
  <c r="M152" i="1"/>
  <c r="K245" i="1"/>
  <c r="M386" i="1"/>
  <c r="K329" i="1"/>
  <c r="L231" i="1"/>
  <c r="M358" i="1"/>
  <c r="J210" i="1"/>
  <c r="J205" i="1" s="1"/>
  <c r="M370" i="1"/>
  <c r="L326" i="1"/>
  <c r="M25" i="1"/>
  <c r="M327" i="1"/>
  <c r="L368" i="1"/>
  <c r="M371" i="1"/>
  <c r="L79" i="1"/>
  <c r="M231" i="1"/>
  <c r="M236" i="1"/>
  <c r="M328" i="1"/>
  <c r="M245" i="1"/>
  <c r="M387" i="1"/>
  <c r="K251" i="1"/>
  <c r="M270" i="1"/>
  <c r="I74" i="1"/>
  <c r="M74" i="1" s="1"/>
  <c r="L287" i="1"/>
  <c r="L385" i="1"/>
  <c r="M385" i="1"/>
  <c r="K17" i="1"/>
  <c r="L386" i="1"/>
  <c r="L127" i="1"/>
  <c r="L250" i="1"/>
  <c r="M359" i="1"/>
  <c r="G152" i="1"/>
  <c r="K152" i="1" s="1"/>
  <c r="L269" i="1"/>
  <c r="M17" i="1"/>
  <c r="L379" i="1"/>
  <c r="M38" i="1"/>
  <c r="L245" i="1"/>
  <c r="K260" i="1"/>
  <c r="H47" i="1"/>
  <c r="I268" i="1"/>
  <c r="G6" i="1"/>
  <c r="K6" i="1" s="1"/>
  <c r="G310" i="1"/>
  <c r="K310" i="1" s="1"/>
  <c r="L387" i="1"/>
  <c r="G206" i="1"/>
  <c r="K206" i="1" s="1"/>
  <c r="M127" i="1"/>
  <c r="J11" i="1"/>
  <c r="K8" i="1"/>
  <c r="K75" i="1"/>
  <c r="L80" i="1"/>
  <c r="G201" i="1"/>
  <c r="K201" i="1" s="1"/>
  <c r="K236" i="1"/>
  <c r="M278" i="1"/>
  <c r="M360" i="1"/>
  <c r="G264" i="1"/>
  <c r="K264" i="1" s="1"/>
  <c r="L270" i="1"/>
  <c r="L329" i="1"/>
  <c r="M361" i="1"/>
  <c r="L371" i="1"/>
  <c r="K26" i="1"/>
  <c r="K361" i="1"/>
  <c r="M198" i="1"/>
  <c r="G380" i="1"/>
  <c r="G379" i="1" s="1"/>
  <c r="M26" i="1"/>
  <c r="G250" i="1"/>
  <c r="K250" i="1" s="1"/>
  <c r="L315" i="1"/>
  <c r="L259" i="1"/>
  <c r="H12" i="1"/>
  <c r="L12" i="1" s="1"/>
  <c r="K79" i="1"/>
  <c r="K175" i="1"/>
  <c r="L198" i="1"/>
  <c r="L251" i="1"/>
  <c r="M251" i="1"/>
  <c r="L381" i="1"/>
  <c r="K80" i="1"/>
  <c r="M175" i="1"/>
  <c r="L260" i="1"/>
  <c r="L277" i="1"/>
  <c r="M8" i="1"/>
  <c r="I7" i="1"/>
  <c r="L7" i="1" s="1"/>
  <c r="J84" i="1"/>
  <c r="J83" i="1" s="1"/>
  <c r="M260" i="1"/>
  <c r="L265" i="1"/>
  <c r="G277" i="1"/>
  <c r="K277" i="1" s="1"/>
  <c r="M290" i="1"/>
  <c r="G360" i="1"/>
  <c r="K360" i="1" s="1"/>
  <c r="L197" i="1"/>
  <c r="L278" i="1"/>
  <c r="G286" i="1"/>
  <c r="K286" i="1" s="1"/>
  <c r="L340" i="1"/>
  <c r="L361" i="1"/>
  <c r="M369" i="1"/>
  <c r="G386" i="1"/>
  <c r="K386" i="1" s="1"/>
  <c r="L380" i="1"/>
  <c r="L370" i="1"/>
  <c r="L369" i="1"/>
  <c r="G370" i="1"/>
  <c r="L360" i="1"/>
  <c r="L359" i="1"/>
  <c r="M342" i="1"/>
  <c r="M341" i="1"/>
  <c r="M343" i="1"/>
  <c r="L341" i="1"/>
  <c r="L343" i="1"/>
  <c r="G342" i="1"/>
  <c r="K342" i="1" s="1"/>
  <c r="L342" i="1"/>
  <c r="L327" i="1"/>
  <c r="G328" i="1"/>
  <c r="K328" i="1" s="1"/>
  <c r="L328" i="1"/>
  <c r="M317" i="1"/>
  <c r="L317" i="1"/>
  <c r="M316" i="1"/>
  <c r="L316" i="1"/>
  <c r="G316" i="1"/>
  <c r="K316" i="1" s="1"/>
  <c r="M291" i="1"/>
  <c r="L290" i="1"/>
  <c r="L291" i="1"/>
  <c r="G290" i="1"/>
  <c r="K290" i="1" s="1"/>
  <c r="M285" i="1"/>
  <c r="H268" i="1"/>
  <c r="K270" i="1"/>
  <c r="K269" i="1"/>
  <c r="I210" i="1"/>
  <c r="I205" i="1" s="1"/>
  <c r="L236" i="1"/>
  <c r="H210" i="1"/>
  <c r="H205" i="1" s="1"/>
  <c r="G210" i="1"/>
  <c r="M211" i="1"/>
  <c r="L211" i="1"/>
  <c r="K211" i="1"/>
  <c r="K198" i="1"/>
  <c r="L193" i="1"/>
  <c r="H161" i="1"/>
  <c r="H160" i="1" s="1"/>
  <c r="I161" i="1"/>
  <c r="I160" i="1" s="1"/>
  <c r="L175" i="1"/>
  <c r="G161" i="1"/>
  <c r="L162" i="1"/>
  <c r="K162" i="1"/>
  <c r="I147" i="1"/>
  <c r="M147" i="1" s="1"/>
  <c r="H152" i="1"/>
  <c r="L153" i="1"/>
  <c r="H84" i="1"/>
  <c r="H83" i="1" s="1"/>
  <c r="G84" i="1"/>
  <c r="G83" i="1" s="1"/>
  <c r="L85" i="1"/>
  <c r="K85" i="1"/>
  <c r="L52" i="1"/>
  <c r="K52" i="1"/>
  <c r="M52" i="1"/>
  <c r="G48" i="1"/>
  <c r="G47" i="1" s="1"/>
  <c r="K47" i="1" s="1"/>
  <c r="L38" i="1"/>
  <c r="G33" i="1"/>
  <c r="K33" i="1" s="1"/>
  <c r="M33" i="1"/>
  <c r="M34" i="1"/>
  <c r="L35" i="1"/>
  <c r="G25" i="1"/>
  <c r="K25" i="1" s="1"/>
  <c r="H16" i="1"/>
  <c r="L17" i="1"/>
  <c r="K13" i="1"/>
  <c r="G12" i="1"/>
  <c r="K380" i="1" l="1"/>
  <c r="M268" i="1"/>
  <c r="M83" i="1"/>
  <c r="L83" i="1"/>
  <c r="G258" i="1"/>
  <c r="K258" i="1" s="1"/>
  <c r="I258" i="1"/>
  <c r="M258" i="1" s="1"/>
  <c r="L264" i="1"/>
  <c r="L48" i="1"/>
  <c r="I47" i="1"/>
  <c r="M47" i="1" s="1"/>
  <c r="L16" i="1"/>
  <c r="G147" i="1"/>
  <c r="K147" i="1" s="1"/>
  <c r="I11" i="1"/>
  <c r="M11" i="1" s="1"/>
  <c r="G385" i="1"/>
  <c r="K385" i="1" s="1"/>
  <c r="K210" i="1"/>
  <c r="M160" i="1"/>
  <c r="L74" i="1"/>
  <c r="M205" i="1"/>
  <c r="G359" i="1"/>
  <c r="K359" i="1" s="1"/>
  <c r="L268" i="1"/>
  <c r="G309" i="1"/>
  <c r="K309" i="1" s="1"/>
  <c r="K34" i="1"/>
  <c r="G160" i="1"/>
  <c r="K160" i="1" s="1"/>
  <c r="M210" i="1"/>
  <c r="G327" i="1"/>
  <c r="K327" i="1" s="1"/>
  <c r="K84" i="1"/>
  <c r="I6" i="1"/>
  <c r="M7" i="1"/>
  <c r="L84" i="1"/>
  <c r="M84" i="1"/>
  <c r="J5" i="1"/>
  <c r="G268" i="1"/>
  <c r="K268" i="1" s="1"/>
  <c r="K83" i="1"/>
  <c r="K379" i="1"/>
  <c r="G378" i="1"/>
  <c r="K378" i="1" s="1"/>
  <c r="K370" i="1"/>
  <c r="G369" i="1"/>
  <c r="G341" i="1"/>
  <c r="K341" i="1" s="1"/>
  <c r="G315" i="1"/>
  <c r="K315" i="1" s="1"/>
  <c r="G285" i="1"/>
  <c r="K285" i="1" s="1"/>
  <c r="L205" i="1"/>
  <c r="L210" i="1"/>
  <c r="G205" i="1"/>
  <c r="K205" i="1" s="1"/>
  <c r="L160" i="1"/>
  <c r="M161" i="1"/>
  <c r="L161" i="1"/>
  <c r="K161" i="1"/>
  <c r="L152" i="1"/>
  <c r="H147" i="1"/>
  <c r="L147" i="1" s="1"/>
  <c r="K48" i="1"/>
  <c r="L34" i="1"/>
  <c r="H33" i="1"/>
  <c r="L33" i="1" s="1"/>
  <c r="H11" i="1"/>
  <c r="G11" i="1"/>
  <c r="K12" i="1"/>
  <c r="L47" i="1" l="1"/>
  <c r="L258" i="1"/>
  <c r="G340" i="1"/>
  <c r="K340" i="1" s="1"/>
  <c r="G384" i="1"/>
  <c r="K384" i="1" s="1"/>
  <c r="G358" i="1"/>
  <c r="K358" i="1" s="1"/>
  <c r="G326" i="1"/>
  <c r="K326" i="1" s="1"/>
  <c r="M6" i="1"/>
  <c r="L6" i="1"/>
  <c r="I5" i="1"/>
  <c r="K369" i="1"/>
  <c r="G368" i="1"/>
  <c r="K368" i="1" s="1"/>
  <c r="H5" i="1"/>
  <c r="L11" i="1"/>
  <c r="K11" i="1"/>
  <c r="G5" i="1"/>
  <c r="L5" i="1" l="1"/>
  <c r="M5" i="1"/>
  <c r="M392" i="1"/>
  <c r="K5" i="1"/>
  <c r="K392" i="1"/>
  <c r="L392" i="1" l="1"/>
</calcChain>
</file>

<file path=xl/sharedStrings.xml><?xml version="1.0" encoding="utf-8"?>
<sst xmlns="http://schemas.openxmlformats.org/spreadsheetml/2006/main" count="915" uniqueCount="489">
  <si>
    <t>Začetek-konec NRP</t>
  </si>
  <si>
    <t>Izhodiščna vrednost</t>
  </si>
  <si>
    <t>Realizacija: 2023</t>
  </si>
  <si>
    <t>Realizacija: 2024</t>
  </si>
  <si>
    <t>04</t>
  </si>
  <si>
    <t>Občinska uprava</t>
  </si>
  <si>
    <t>01</t>
  </si>
  <si>
    <t>POLITIČNI SISTEM</t>
  </si>
  <si>
    <t>0101</t>
  </si>
  <si>
    <t>Politični sistem</t>
  </si>
  <si>
    <t>01019001</t>
  </si>
  <si>
    <t>Dejavnost občinskega sveta</t>
  </si>
  <si>
    <t>OB071-21-0014</t>
  </si>
  <si>
    <t>Delovanje svetniških skupin - nakup in vzdr. opreme</t>
  </si>
  <si>
    <t>01.01.2021 - 31.12.2027</t>
  </si>
  <si>
    <t>PV00</t>
  </si>
  <si>
    <t>Lastna sredstva</t>
  </si>
  <si>
    <t>06</t>
  </si>
  <si>
    <t>LOKALNA SAMOUPRAVA</t>
  </si>
  <si>
    <t>0601</t>
  </si>
  <si>
    <t>Delovanje na področju lokalne samouprave ter koordinacija vladne in lokalne ravni</t>
  </si>
  <si>
    <t>06019003</t>
  </si>
  <si>
    <t>Povezovanje lokalnih skupnosti</t>
  </si>
  <si>
    <t>OB071-08-0001</t>
  </si>
  <si>
    <t>Projekti ljubljanske urbane regije</t>
  </si>
  <si>
    <t>01.01.2009 - 31.12.2027</t>
  </si>
  <si>
    <t>0602</t>
  </si>
  <si>
    <t>Sofinanciranje dejavnosti občin, ožjih delov občin in zvez občin</t>
  </si>
  <si>
    <t>06029001</t>
  </si>
  <si>
    <t>Delovanje ožjih delov občin</t>
  </si>
  <si>
    <t>OB071-21-0025</t>
  </si>
  <si>
    <t>Participativni proračun</t>
  </si>
  <si>
    <t>OB071-23-0001</t>
  </si>
  <si>
    <t>PP: prenova strešne kritine na Domu KS Senica</t>
  </si>
  <si>
    <t>01.01.2024 - 31.12.2024</t>
  </si>
  <si>
    <t>06029002</t>
  </si>
  <si>
    <t>Delovanje zvez občin</t>
  </si>
  <si>
    <t>OB071-22-0001</t>
  </si>
  <si>
    <t>Medobčinski inšpektorat in redarstvo</t>
  </si>
  <si>
    <t>01.01.2022 - 31.12.2022</t>
  </si>
  <si>
    <t>0603</t>
  </si>
  <si>
    <t>Dejavnost občinske uprave</t>
  </si>
  <si>
    <t>06039002</t>
  </si>
  <si>
    <t>Razpolaganje in upravljanje s premoženjem, potrebnim za delovanje občinske uprave</t>
  </si>
  <si>
    <t>OB071-08-0004</t>
  </si>
  <si>
    <t>Občinska uprava - invest. in invest. vzdr.</t>
  </si>
  <si>
    <t>OB071-08-0005</t>
  </si>
  <si>
    <t>Občinska uprava - nakup in vzdr. opreme</t>
  </si>
  <si>
    <t>OB071-23-0042</t>
  </si>
  <si>
    <t>Občinska uprava - informacijska podpora</t>
  </si>
  <si>
    <t>01.01.2023 - 31.12.2024</t>
  </si>
  <si>
    <t>07</t>
  </si>
  <si>
    <t>OBRAMBA IN UKREPI OB IZREDNIH DOGODKIH</t>
  </si>
  <si>
    <t>0703</t>
  </si>
  <si>
    <t>Varstvo pred naravnimi in drugimi nesrečami</t>
  </si>
  <si>
    <t>07039001</t>
  </si>
  <si>
    <t>Pripravljenost sistema za zaščito, reševanje in pomoč</t>
  </si>
  <si>
    <t>OB071-08-0007</t>
  </si>
  <si>
    <t>CZ - inv. in inv. vzdrževanje</t>
  </si>
  <si>
    <t>07039002</t>
  </si>
  <si>
    <t>Delovanje sistema za zaščito, reševanje in pomoč</t>
  </si>
  <si>
    <t>OB071-08-0008</t>
  </si>
  <si>
    <t>Osebna zašč. oprema za gasilce</t>
  </si>
  <si>
    <t>OB071-08-0009</t>
  </si>
  <si>
    <t>Požarni sklad</t>
  </si>
  <si>
    <t>PV01</t>
  </si>
  <si>
    <t>Transfer iz državnega proračuna</t>
  </si>
  <si>
    <t>OB071-08-0010</t>
  </si>
  <si>
    <t>Sofinanciranje nakupa gasilskih vozil</t>
  </si>
  <si>
    <t>01.01.2011 - 31.12.2027</t>
  </si>
  <si>
    <t>OB071-24-0016</t>
  </si>
  <si>
    <t>Gasilski domovi - projektna dokumentacija</t>
  </si>
  <si>
    <t>11</t>
  </si>
  <si>
    <t>KMETIJSTVO, GOZDARSTVO IN RIBIŠTVO</t>
  </si>
  <si>
    <t>1102</t>
  </si>
  <si>
    <t>Program reforme kmetijstva in živilstva</t>
  </si>
  <si>
    <t>11029001</t>
  </si>
  <si>
    <t>Strukturni ukrepi v kmetijstvu in živilstvu</t>
  </si>
  <si>
    <t>OB071-08-0102</t>
  </si>
  <si>
    <t>Reforme kmetijstva</t>
  </si>
  <si>
    <t>11029002</t>
  </si>
  <si>
    <t>Razvoj in prilagajanje podeželskih območij</t>
  </si>
  <si>
    <t>OB071-18-0034</t>
  </si>
  <si>
    <t>Ureditev vrtičkov v Preski-LAStni vrt je odprt!</t>
  </si>
  <si>
    <t>01.01.2018 - 31.12.2026</t>
  </si>
  <si>
    <t>OB071-20-0016</t>
  </si>
  <si>
    <t>Lokalno je zdravo</t>
  </si>
  <si>
    <t>01.01.2020 - 31.12.2024</t>
  </si>
  <si>
    <t>OB071-20-0018</t>
  </si>
  <si>
    <t>Panorama APP petih občin</t>
  </si>
  <si>
    <t>OB071-22-0054</t>
  </si>
  <si>
    <t>Približajmo Polhograjce</t>
  </si>
  <si>
    <t>01.01.2022 - 31.12.2025</t>
  </si>
  <si>
    <t>PV02</t>
  </si>
  <si>
    <t>Evropska sredstva</t>
  </si>
  <si>
    <t>OB071-23-0020</t>
  </si>
  <si>
    <t>PP: Ureditev celostne podobe Polhorajskih Dolomitov</t>
  </si>
  <si>
    <t>OB071-23-0022</t>
  </si>
  <si>
    <t>PP: Ureditev okolice šolskega vrtička</t>
  </si>
  <si>
    <t>OB071-23-0027</t>
  </si>
  <si>
    <t>PP: Le pridi v Hraše in malo postoj</t>
  </si>
  <si>
    <t>11029003</t>
  </si>
  <si>
    <t>Zemljiške operacije</t>
  </si>
  <si>
    <t>OB071-15-0003</t>
  </si>
  <si>
    <t>Zemljiške operacije - komasacije in melioracije</t>
  </si>
  <si>
    <t>01.01.2015 - 31.12.2026</t>
  </si>
  <si>
    <t>1104</t>
  </si>
  <si>
    <t>Gozdarstvo</t>
  </si>
  <si>
    <t>11049001</t>
  </si>
  <si>
    <t>Vzdrževanje in gradnja gozdnih cest</t>
  </si>
  <si>
    <t>OB071-16-0004</t>
  </si>
  <si>
    <t>Gozdne poti - program razvoja podeželja</t>
  </si>
  <si>
    <t>01.01.2017 - 31.12.2027</t>
  </si>
  <si>
    <t>12</t>
  </si>
  <si>
    <t>PRIDOBIVANJE IN DISTRIBUCIJA ENERGETSKIH SUROVIN</t>
  </si>
  <si>
    <t>1202</t>
  </si>
  <si>
    <t>Urejanje, nadzor in oskrba na področju proizvodnje in distribucije električne energije</t>
  </si>
  <si>
    <t>12029001</t>
  </si>
  <si>
    <t>Oskrba z električno energijo</t>
  </si>
  <si>
    <t>OB071-23-0039</t>
  </si>
  <si>
    <t>Razvoj sončnih elektrarn</t>
  </si>
  <si>
    <t>13</t>
  </si>
  <si>
    <t>PROMET, PROMETNA INFRASTRUKTURA IN KOMUNIKACIJE</t>
  </si>
  <si>
    <t>1302</t>
  </si>
  <si>
    <t>Cestni promet in infrastruktura</t>
  </si>
  <si>
    <t>13029002</t>
  </si>
  <si>
    <t>Investicijsko vzdrževanje in gradnja občinskih cest</t>
  </si>
  <si>
    <t>OB071-08-0072</t>
  </si>
  <si>
    <t>Obč. lok. ceste in jav. poti - projekti in dokumentacija</t>
  </si>
  <si>
    <t>01.01.2014 - 31.12.2025</t>
  </si>
  <si>
    <t>OB071-08-0099</t>
  </si>
  <si>
    <t>Občinske lok. ceste in javne poti - nujne inv.</t>
  </si>
  <si>
    <t>OB071-15-0018</t>
  </si>
  <si>
    <t>Cesta ob Bošnici</t>
  </si>
  <si>
    <t>OB071-16-0035</t>
  </si>
  <si>
    <t>Donova cesta</t>
  </si>
  <si>
    <t>01.01.2018 - 31.12.2027</t>
  </si>
  <si>
    <t>OB071-18-0028</t>
  </si>
  <si>
    <t>Cesta Seničica - Malenšek - Cvajnar II. faza</t>
  </si>
  <si>
    <t>01.01.2018 - 31.12.2024</t>
  </si>
  <si>
    <t>OB071-18-0030</t>
  </si>
  <si>
    <t>Krožišče Dol - Sora</t>
  </si>
  <si>
    <t>01.01.2018 - 31.12.2025</t>
  </si>
  <si>
    <t>OB071-18-0032</t>
  </si>
  <si>
    <t>Kolesarska pot Medvode - Pirniče - Vikrče</t>
  </si>
  <si>
    <t>OB071-18-0033</t>
  </si>
  <si>
    <t>Loške kolesarske poti</t>
  </si>
  <si>
    <t>OB071-21-0009</t>
  </si>
  <si>
    <t>Pločnik Hraše</t>
  </si>
  <si>
    <t>01.01.2021 - 31.12.2024</t>
  </si>
  <si>
    <t>OB071-21-0011</t>
  </si>
  <si>
    <t>Sanacija plazu Studenčice</t>
  </si>
  <si>
    <t>01.01.2021 - 31.12.2025</t>
  </si>
  <si>
    <t>OB071-21-0021</t>
  </si>
  <si>
    <t>Cesta Trnovec 28 a - Setnica 9</t>
  </si>
  <si>
    <t>OB071-22-0006</t>
  </si>
  <si>
    <t>Pločnik Smlednik</t>
  </si>
  <si>
    <t>OB071-22-0047</t>
  </si>
  <si>
    <t>JP 751691 Seničica 25 - znamenje</t>
  </si>
  <si>
    <t>01.01.2023 - 31.12.2025</t>
  </si>
  <si>
    <t>OB071-22-0048</t>
  </si>
  <si>
    <t>JP 751697 Golo Brdo 102 - Golo Brdo 130</t>
  </si>
  <si>
    <t>01.01.2023 - 31.12.2026</t>
  </si>
  <si>
    <t>OB071-23-0005</t>
  </si>
  <si>
    <t>Cesta Seničica - Malenšek - Cvajnar III. faza</t>
  </si>
  <si>
    <t>01.01.2023 - 31.12.2023</t>
  </si>
  <si>
    <t>OB071-23-0012</t>
  </si>
  <si>
    <t>Pločnik Seničica</t>
  </si>
  <si>
    <t>OB071-23-0013</t>
  </si>
  <si>
    <t>Pločnik Lipa - Štefanc</t>
  </si>
  <si>
    <t>OB071-24-0001</t>
  </si>
  <si>
    <t>Pločnik Ladja</t>
  </si>
  <si>
    <t>01.01.2024 - 31.12.2025</t>
  </si>
  <si>
    <t>OB071-24-0002</t>
  </si>
  <si>
    <t>Ureditev ceste JP 751697 Golo Brdo 102-130 in Golo Brdo 188-195</t>
  </si>
  <si>
    <t>OB071-24-0013</t>
  </si>
  <si>
    <t>JP 751801 Ladja 7-Ladja 6C</t>
  </si>
  <si>
    <t>13029003</t>
  </si>
  <si>
    <t>Urejanje cestnega prometa</t>
  </si>
  <si>
    <t>OB071-08-0100</t>
  </si>
  <si>
    <t>CPS - invest. in invest. vzdrževanje</t>
  </si>
  <si>
    <t>OB071-15-0008</t>
  </si>
  <si>
    <t>Celostna prometna strategija</t>
  </si>
  <si>
    <t>01.01.2015 - 31.12.2027</t>
  </si>
  <si>
    <t>OB071-16-0012</t>
  </si>
  <si>
    <t>Parkirišče Topol pri Medvodah</t>
  </si>
  <si>
    <t>01.01.2019 - 31.12.2024</t>
  </si>
  <si>
    <t>OB071-18-0039</t>
  </si>
  <si>
    <t>Mestni in primestni potniški promet</t>
  </si>
  <si>
    <t>OB071-23-0004</t>
  </si>
  <si>
    <t>PP: Dom starejših Medvode - nadstrešek in bus postajališča</t>
  </si>
  <si>
    <t>OB071-23-0016</t>
  </si>
  <si>
    <t>PP: Ureditev prometa do Zbiljske dobrave</t>
  </si>
  <si>
    <t>OB071-24-0018</t>
  </si>
  <si>
    <t>Sistem e-koles</t>
  </si>
  <si>
    <t>13029004</t>
  </si>
  <si>
    <t>Cestna razsvetljava</t>
  </si>
  <si>
    <t>OB071-08-0101</t>
  </si>
  <si>
    <t>JR - invest. in investic. vzdrževanje</t>
  </si>
  <si>
    <t>14</t>
  </si>
  <si>
    <t>GOSPODARSTVO</t>
  </si>
  <si>
    <t>1402</t>
  </si>
  <si>
    <t>Pospeševanje in podpora gospodarski dejavnosti</t>
  </si>
  <si>
    <t>14029001</t>
  </si>
  <si>
    <t>Spodbujanje razvoja malega gospodarstva</t>
  </si>
  <si>
    <t>OB071-08-0103</t>
  </si>
  <si>
    <t>Spodb. razvoja drobnega gospodarstva</t>
  </si>
  <si>
    <t>1403</t>
  </si>
  <si>
    <t>Promocija Slovenije, razvoj turizma in gostinstva</t>
  </si>
  <si>
    <t>14039002</t>
  </si>
  <si>
    <t>Spodbujanje razvoja turizma in gostinstva</t>
  </si>
  <si>
    <t>OB071-11-0019</t>
  </si>
  <si>
    <t>Turistično razvojni projekti</t>
  </si>
  <si>
    <t>OB071-11-0023</t>
  </si>
  <si>
    <t>Zbilje - turistično, športno in rekreat. središče</t>
  </si>
  <si>
    <t>01.01.2013 - 31.12.2026</t>
  </si>
  <si>
    <t>OB071-21-0027</t>
  </si>
  <si>
    <t>Kopališče Sora</t>
  </si>
  <si>
    <t>15</t>
  </si>
  <si>
    <t>VAROVANJE OKOLJA IN NARAVNE DEDIŠČINE</t>
  </si>
  <si>
    <t>1502</t>
  </si>
  <si>
    <t>Zmanjševanje onesnaženja, kontrola in nadzor</t>
  </si>
  <si>
    <t>15029001</t>
  </si>
  <si>
    <t>Zbiranje in ravnanje z odpadki</t>
  </si>
  <si>
    <t>OB071-08-0106</t>
  </si>
  <si>
    <t>Zbirni center Jeprca</t>
  </si>
  <si>
    <t>01.01.2016 - 31.12.2026</t>
  </si>
  <si>
    <t>OB071-08-0107</t>
  </si>
  <si>
    <t>Regijski center - RCERO</t>
  </si>
  <si>
    <t>01.01.2010 - 31.12.2027</t>
  </si>
  <si>
    <t>OB071-13-0006</t>
  </si>
  <si>
    <t>Investicijsko vzdrževanje - odpadki</t>
  </si>
  <si>
    <t>01.01.2013 - 31.12.2027</t>
  </si>
  <si>
    <t>OB071-18-0016</t>
  </si>
  <si>
    <t>OB071-23-0021</t>
  </si>
  <si>
    <t>PP: Ureditev ekološkega otoka</t>
  </si>
  <si>
    <t>OB071-23-0043</t>
  </si>
  <si>
    <t>Ureditev ekoloških otokov</t>
  </si>
  <si>
    <t>15029002</t>
  </si>
  <si>
    <t>Ravnanje z odpadno vodo</t>
  </si>
  <si>
    <t>OB071-08-0030</t>
  </si>
  <si>
    <t>Obč. kanaliz. - proj. in dokumentacija</t>
  </si>
  <si>
    <t>OB071-08-0109</t>
  </si>
  <si>
    <t>Male komunalne čistilne naprave</t>
  </si>
  <si>
    <t>OB071-13-0005</t>
  </si>
  <si>
    <t>Investicijsko vzdrževanje kanaliz. infr.</t>
  </si>
  <si>
    <t>OB071-18-0019</t>
  </si>
  <si>
    <t>Vzdrževanje meteornih kanalizacij</t>
  </si>
  <si>
    <t>OB071-19-0013</t>
  </si>
  <si>
    <t>Komunalna infrastruktura Zbilje - Smlednik - Hraše</t>
  </si>
  <si>
    <t>01.01.2020 - 31.12.2026</t>
  </si>
  <si>
    <t>OB071-20-0009</t>
  </si>
  <si>
    <t>Komunalna infrastruktura Senica</t>
  </si>
  <si>
    <t>15029003</t>
  </si>
  <si>
    <t>Izboljšanje stanja okolja</t>
  </si>
  <si>
    <t>OB071-24-0019</t>
  </si>
  <si>
    <t>Repower Industries</t>
  </si>
  <si>
    <t>1504</t>
  </si>
  <si>
    <t>Upravljanje in nadzor vodnih virov</t>
  </si>
  <si>
    <t>15049001</t>
  </si>
  <si>
    <t>Načrtovanje, varstvo in urejanje voda</t>
  </si>
  <si>
    <t>OB071-15-0043</t>
  </si>
  <si>
    <t>Urejanje vodotokov</t>
  </si>
  <si>
    <t>1506</t>
  </si>
  <si>
    <t>Splošne okoljevarstvene storitve</t>
  </si>
  <si>
    <t>15069001</t>
  </si>
  <si>
    <t>Informacijski sistem varstva okolja in narave</t>
  </si>
  <si>
    <t>OB071-17-0003</t>
  </si>
  <si>
    <t>Okoljska merilna naprava</t>
  </si>
  <si>
    <t>01.01.2017 - 31.12.2018</t>
  </si>
  <si>
    <t>16</t>
  </si>
  <si>
    <t>PROSTORSKO PLANIRANJE IN STANOVANJSKO KOMUNALNA DEJAVNOST</t>
  </si>
  <si>
    <t>1602</t>
  </si>
  <si>
    <t>Prostorsko in podeželsko planiranje in administracija</t>
  </si>
  <si>
    <t>16029003</t>
  </si>
  <si>
    <t>Prostorsko načrtovanje</t>
  </si>
  <si>
    <t>OB071-08-0110</t>
  </si>
  <si>
    <t>Sredstva za prostorsko ureditvene načrte</t>
  </si>
  <si>
    <t>1603</t>
  </si>
  <si>
    <t>Komunalna dejavnost</t>
  </si>
  <si>
    <t>16039001</t>
  </si>
  <si>
    <t>Oskrba z vodo</t>
  </si>
  <si>
    <t>OB071-08-0029</t>
  </si>
  <si>
    <t>Obč. vodovodi - proj. in dokumentacija</t>
  </si>
  <si>
    <t>OB071-11-0012</t>
  </si>
  <si>
    <t>Prevzemi vaških vodovodov</t>
  </si>
  <si>
    <t>01.01.2013 - 31.12.2024</t>
  </si>
  <si>
    <t>OB071-13-0007</t>
  </si>
  <si>
    <t>Investicijsko vzdrževanje vodovod. infr.</t>
  </si>
  <si>
    <t>OB071-15-0028</t>
  </si>
  <si>
    <t>Prevzem vodovoda Golo Brdo - Polana</t>
  </si>
  <si>
    <t>01.01.2015 - 31.12.2024</t>
  </si>
  <si>
    <t>OB071-19-0012</t>
  </si>
  <si>
    <t>Komunalna infrastruktura Žontarjeva ulica</t>
  </si>
  <si>
    <t>OB071-20-0008</t>
  </si>
  <si>
    <t>Komunalna infrastruktura Zbilje - Žeje II. faza</t>
  </si>
  <si>
    <t>OB071-20-0022</t>
  </si>
  <si>
    <t>Vodovod Polhograjski Dolomiti</t>
  </si>
  <si>
    <t>01.01.2020 - 31.12.2025</t>
  </si>
  <si>
    <t>OB071-23-0002</t>
  </si>
  <si>
    <t>Vodovod Polhograjski Dolomiti - faza Studenčice</t>
  </si>
  <si>
    <t>OB071-24-0017</t>
  </si>
  <si>
    <t>Vrtina Preska 4</t>
  </si>
  <si>
    <t>16039002</t>
  </si>
  <si>
    <t>Urejanje pokopališč in pogrebna dejavnost</t>
  </si>
  <si>
    <t>OB071-08-0070</t>
  </si>
  <si>
    <t>Pokopališče Smlednik</t>
  </si>
  <si>
    <t>OB071-18-0015</t>
  </si>
  <si>
    <t>Urejanje pokopališč</t>
  </si>
  <si>
    <t>16039003</t>
  </si>
  <si>
    <t>Objekti za rekreacijo</t>
  </si>
  <si>
    <t>OB071-08-0127</t>
  </si>
  <si>
    <t>Otroška igrišča</t>
  </si>
  <si>
    <t>OB071-17-0001</t>
  </si>
  <si>
    <t>Urejanje mestnih parkov in zelenic</t>
  </si>
  <si>
    <t>01.01.2017 - 31.12.2024</t>
  </si>
  <si>
    <t>OB071-23-0030</t>
  </si>
  <si>
    <t>PP: Odbojkarsko igrišče - mreža za odbojko in zaris igralnega polja</t>
  </si>
  <si>
    <t>OB071-23-0038</t>
  </si>
  <si>
    <t>PP: Obnova otroškega igrišča v Preski</t>
  </si>
  <si>
    <t>16039005</t>
  </si>
  <si>
    <t>Druge komunalne dejavnosti</t>
  </si>
  <si>
    <t>OB071-08-0006</t>
  </si>
  <si>
    <t>Ureditev mestnega jedra</t>
  </si>
  <si>
    <t>01.01.2012 - 31.12.2027</t>
  </si>
  <si>
    <t>OB071-22-0002</t>
  </si>
  <si>
    <t>Obnove fasad v mestnem jedru</t>
  </si>
  <si>
    <t>01.01.2022 - 31.12.2027</t>
  </si>
  <si>
    <t>1605</t>
  </si>
  <si>
    <t>Spodbujanje stanovanjske gradnje</t>
  </si>
  <si>
    <t>16059003</t>
  </si>
  <si>
    <t>Drugi programi na stanovanjskem področju</t>
  </si>
  <si>
    <t>OB071-18-0017</t>
  </si>
  <si>
    <t>Občinska stanovanja - upravljanje in vzdrževanje</t>
  </si>
  <si>
    <t>01.01.2018 - 31.12.2023</t>
  </si>
  <si>
    <t>1606</t>
  </si>
  <si>
    <t>Upravljanje in razpolaganje z zemljišči (javno dobro, kmetijska, gozdna in stavbna zemljišča)</t>
  </si>
  <si>
    <t>16069001</t>
  </si>
  <si>
    <t>Urejanje občinskih zemljišč</t>
  </si>
  <si>
    <t>OB071-08-0113</t>
  </si>
  <si>
    <t>Najem., odškodnine  za odstop zemlj.</t>
  </si>
  <si>
    <t>17</t>
  </si>
  <si>
    <t>ZDRAVSTVENO VARSTVO</t>
  </si>
  <si>
    <t>1702</t>
  </si>
  <si>
    <t>Primarno zdravstvo</t>
  </si>
  <si>
    <t>17029001</t>
  </si>
  <si>
    <t>Dejavnost zdravstvenih domov</t>
  </si>
  <si>
    <t>OB071-20-0010</t>
  </si>
  <si>
    <t>Prizidek - ZD Medvode</t>
  </si>
  <si>
    <t>1706</t>
  </si>
  <si>
    <t>Preventivni programi zdravstvenega varstva</t>
  </si>
  <si>
    <t>17069001</t>
  </si>
  <si>
    <t>Spremljanje zdravstvenega stanja in aktivnosti promocije zdravja</t>
  </si>
  <si>
    <t>OB071-23-0025</t>
  </si>
  <si>
    <t>PP: Avtomatski defibrilator na Domu krajanov v Hrašah</t>
  </si>
  <si>
    <t>18</t>
  </si>
  <si>
    <t>KULTURA, ŠPORT IN NEVLADNE ORGANIZACIJE</t>
  </si>
  <si>
    <t>1802</t>
  </si>
  <si>
    <t>Ohranjanje kulturne dediščine</t>
  </si>
  <si>
    <t>18029001</t>
  </si>
  <si>
    <t>Nepremična kulturna dediščina</t>
  </si>
  <si>
    <t>OB071-16-0002</t>
  </si>
  <si>
    <t>Varovanje naravne in kulturne dediščine - investicije in investicijsko vzdrževanje</t>
  </si>
  <si>
    <t>01.01.2016 - 31.12.2027</t>
  </si>
  <si>
    <t>OB071-22-0052</t>
  </si>
  <si>
    <t>Ureditev gramozne jame</t>
  </si>
  <si>
    <t>01.01.2022 - 31.12.2024</t>
  </si>
  <si>
    <t>OB071-24-0015</t>
  </si>
  <si>
    <t>Dolinčkova domačija</t>
  </si>
  <si>
    <t>1805</t>
  </si>
  <si>
    <t>Šport in prostočasne aktivnosti</t>
  </si>
  <si>
    <t>18059001</t>
  </si>
  <si>
    <t>Programi športa</t>
  </si>
  <si>
    <t>OB071-08-0119</t>
  </si>
  <si>
    <t>Športna igrišča (nogomet. tekaške proge, ostala igrišča)</t>
  </si>
  <si>
    <t>OB071-15-0033</t>
  </si>
  <si>
    <t>Javni zavod Sotočje Medvode - investicije in investicijsko vzdrževanje</t>
  </si>
  <si>
    <t>OB071-16-0017</t>
  </si>
  <si>
    <t>Športni park Medvode</t>
  </si>
  <si>
    <t>01.01.2017 - 31.12.2023</t>
  </si>
  <si>
    <t>19</t>
  </si>
  <si>
    <t>IZOBRAŽEVANJE</t>
  </si>
  <si>
    <t>1902</t>
  </si>
  <si>
    <t>Varstvo in vzgoja predšolskih otrok</t>
  </si>
  <si>
    <t>19029001</t>
  </si>
  <si>
    <t>Vrtci</t>
  </si>
  <si>
    <t>OB071-08-0126</t>
  </si>
  <si>
    <t>Vrtec Medvode - invest. in investic. vzdrževanje</t>
  </si>
  <si>
    <t>1903</t>
  </si>
  <si>
    <t>Primarno in sekundarno izobraževanje</t>
  </si>
  <si>
    <t>19039001</t>
  </si>
  <si>
    <t>Osnovno šolstvo</t>
  </si>
  <si>
    <t>OB071-08-0128</t>
  </si>
  <si>
    <t>Izobraževanje - projekti in dokumentacija</t>
  </si>
  <si>
    <t>OB071-15-0013</t>
  </si>
  <si>
    <t>Osnovne šole - investicijsko vzdrževanje</t>
  </si>
  <si>
    <t>OB071-21-0013</t>
  </si>
  <si>
    <t>Nadomestna gradnja OŠ Preska</t>
  </si>
  <si>
    <t>01.01.2021 - 31.12.2026</t>
  </si>
  <si>
    <t>OB071-21-0026</t>
  </si>
  <si>
    <t>Osnovna šola Jela Janežiča</t>
  </si>
  <si>
    <t>OB071-22-0032</t>
  </si>
  <si>
    <t>Energetska sanacija javnih objektov II. faza</t>
  </si>
  <si>
    <t>OB071-23-0031</t>
  </si>
  <si>
    <t>PP: Učilnica na prostem (Sora)</t>
  </si>
  <si>
    <t>OB071-23-0033</t>
  </si>
  <si>
    <t>PP: Stopnice za lažji prehod do zgornje poti pri šoli in vrtcu za vse sprehajalce</t>
  </si>
  <si>
    <t>OB071-24-0014</t>
  </si>
  <si>
    <t>Športno igrišče ob OŠ Preska</t>
  </si>
  <si>
    <t>01.01.2024 - 31.12.2026</t>
  </si>
  <si>
    <t>20</t>
  </si>
  <si>
    <t>SOCIALNO VARSTVO</t>
  </si>
  <si>
    <t>2004</t>
  </si>
  <si>
    <t>Izvajanje programov socialnega varstva</t>
  </si>
  <si>
    <t>20049006</t>
  </si>
  <si>
    <t>Socialno varstvo drugih ranljivih skupin</t>
  </si>
  <si>
    <t>OB071-20-0021</t>
  </si>
  <si>
    <t>Umetnost sodelovanja  ranljivih skupin ljudi</t>
  </si>
  <si>
    <t>23</t>
  </si>
  <si>
    <t>INTERVENCIJSKI PROGRAMI IN OBVEZNOSTI</t>
  </si>
  <si>
    <t>2302</t>
  </si>
  <si>
    <t>Posebna proračunska rezerva in programi pomoči v primerih nesreč</t>
  </si>
  <si>
    <t>23029002</t>
  </si>
  <si>
    <t>Posebni programi pomoči v primerih nesreč</t>
  </si>
  <si>
    <t>OB071-23-0045</t>
  </si>
  <si>
    <t>Odprava posledic škode na objektih v občinski lasti - naravne nesreče po 4. 8. 2023</t>
  </si>
  <si>
    <t>OB071-23-0046</t>
  </si>
  <si>
    <t>Odprava posledic škode na občinski infrastrukturi - naravne nesreče po 4. 8. 2023</t>
  </si>
  <si>
    <t>OB071-23-0047</t>
  </si>
  <si>
    <t>Odprava posledic poplav - nakup zemljišča - naravne nesreče po 4. 8. 2023</t>
  </si>
  <si>
    <t>Krajevna skupnost Medvode Center</t>
  </si>
  <si>
    <t>OB071-16-0025</t>
  </si>
  <si>
    <t>Tlakovanje potk po KS Medvode Center</t>
  </si>
  <si>
    <t>OB071-20-0007</t>
  </si>
  <si>
    <t>KS Medvode center - Otroško igrišče - Zbiljski gaj</t>
  </si>
  <si>
    <t>OB071-21-0001</t>
  </si>
  <si>
    <t>KS Medvode center - Nakup opreme za poslovne prostore</t>
  </si>
  <si>
    <t>OB071-22-0055</t>
  </si>
  <si>
    <t>KS Medvode Center - AED defibrilator</t>
  </si>
  <si>
    <t>OB071-23-0040</t>
  </si>
  <si>
    <t>KS Medvode center - Obnova otroškega igrišča Medvoška cesta</t>
  </si>
  <si>
    <t>Krajevna skupnost Pirniče</t>
  </si>
  <si>
    <t>OB071-24-0004</t>
  </si>
  <si>
    <t>KS Pirniče - postavitev droga s slovensko zastavo na Verju</t>
  </si>
  <si>
    <t>OB071-24-0005</t>
  </si>
  <si>
    <t>KS Pirniče - ureditev prostorov likovnikov</t>
  </si>
  <si>
    <t>OB071-24-0006</t>
  </si>
  <si>
    <t>KS Pirniče - zapornica na parkirišču Doma krajanov Pirniče</t>
  </si>
  <si>
    <t>OB071-24-0007</t>
  </si>
  <si>
    <t>KS Pirniče - nakup prenosnega računalnika</t>
  </si>
  <si>
    <t>01.04.2024 - 31.12.2025</t>
  </si>
  <si>
    <t>OB071-24-0008</t>
  </si>
  <si>
    <t>KS Pirniče- nakup programske opreme za prenosnik</t>
  </si>
  <si>
    <t>OB071-24-0009</t>
  </si>
  <si>
    <t>KS Pirniče - AED v Zavrhu</t>
  </si>
  <si>
    <t>OB071-24-0010</t>
  </si>
  <si>
    <t>KS Pirniče-nakup klopi za pokopališče</t>
  </si>
  <si>
    <t>Krajevna skupnost Senica</t>
  </si>
  <si>
    <t>OB071-22-0038</t>
  </si>
  <si>
    <t>KS Senica - pohištvo v prostorih KS Senica</t>
  </si>
  <si>
    <t>OB071-22-0039</t>
  </si>
  <si>
    <t>KS Senica - Zamenjava strehe na KS Senica</t>
  </si>
  <si>
    <t>OB071-24-0012</t>
  </si>
  <si>
    <t>KS Senica- zamenjava vhodnih vrat v KS Senica</t>
  </si>
  <si>
    <t>Krajevna skupnost Sora</t>
  </si>
  <si>
    <t>OB071-23-0041</t>
  </si>
  <si>
    <t>KS Sora - Nakup strojne računalniške opreme</t>
  </si>
  <si>
    <t>OB071-24-0003</t>
  </si>
  <si>
    <t>KS SORA- postavitev kolesarnice</t>
  </si>
  <si>
    <t>OB071-24-0011</t>
  </si>
  <si>
    <t>KS Sora- obnova in postavitev strehe in novega ek.otoka Sora, Rakovnik, Dol in Osolnik</t>
  </si>
  <si>
    <t>Krajevna skupnost Vaše Goričane</t>
  </si>
  <si>
    <t>OB071-23-0044</t>
  </si>
  <si>
    <t>KS Vaše Goričane - obnova stavbe KS</t>
  </si>
  <si>
    <t>Krajevna skupnost Zbilje</t>
  </si>
  <si>
    <t>OB071-22-0043</t>
  </si>
  <si>
    <t>KS Zbilje - Postavitev šterne ( vodnjaka)</t>
  </si>
  <si>
    <t>OB071-24-0020</t>
  </si>
  <si>
    <t>KS Zbilje - nadstrešek za avtobusno postajo Žeje</t>
  </si>
  <si>
    <t>REALIZACIJA NRP 2024</t>
  </si>
  <si>
    <t>Sprejeti proračun: 2024</t>
  </si>
  <si>
    <t>Veljavni proračun: 2024</t>
  </si>
  <si>
    <t>4/1</t>
  </si>
  <si>
    <t>4/2</t>
  </si>
  <si>
    <t>4/3</t>
  </si>
  <si>
    <t>OB071-15-0039</t>
  </si>
  <si>
    <t>Odvajanje in čiščenje odpadne vode na območju vodonosnikov Ljubljanskega polja</t>
  </si>
  <si>
    <t>01.01.2016 - 31.12.2024</t>
  </si>
  <si>
    <t>Indeks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</si>
</sst>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b/>
      <u/>
      <sz val="9"/>
      <color rgb="FF000000"/>
      <name val="Arial Narrow"/>
      <family val="2"/>
      <charset val="238"/>
    </font>
    <font>
      <b/>
      <u/>
      <sz val="9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8"/>
      <color theme="1"/>
      <name val="Aptos Narrow"/>
      <family val="2"/>
      <scheme val="minor"/>
    </font>
    <font>
      <b/>
      <u/>
      <sz val="11"/>
      <color theme="1"/>
      <name val="Aptos Narrow"/>
      <family val="2"/>
      <charset val="238"/>
      <scheme val="minor"/>
    </font>
    <font>
      <b/>
      <u/>
      <sz val="10"/>
      <color rgb="FF000000"/>
      <name val="Arial Narrow"/>
      <family val="2"/>
      <charset val="238"/>
    </font>
    <font>
      <b/>
      <u/>
      <sz val="8"/>
      <color rgb="FF000000"/>
      <name val="Arial Narrow"/>
      <family val="2"/>
      <charset val="238"/>
    </font>
    <font>
      <u/>
      <sz val="8"/>
      <color rgb="FF00000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49" fontId="2" fillId="3" borderId="1" xfId="0" applyNumberFormat="1" applyFont="1" applyFill="1" applyBorder="1"/>
    <xf numFmtId="0" fontId="2" fillId="3" borderId="1" xfId="0" applyFont="1" applyFill="1" applyBorder="1"/>
    <xf numFmtId="4" fontId="2" fillId="3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/>
    <xf numFmtId="0" fontId="2" fillId="4" borderId="1" xfId="0" applyFont="1" applyFill="1" applyBorder="1"/>
    <xf numFmtId="4" fontId="2" fillId="4" borderId="1" xfId="0" applyNumberFormat="1" applyFont="1" applyFill="1" applyBorder="1" applyAlignment="1">
      <alignment horizontal="right"/>
    </xf>
    <xf numFmtId="0" fontId="4" fillId="0" borderId="1" xfId="0" applyFont="1" applyBorder="1"/>
    <xf numFmtId="49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/>
    <xf numFmtId="0" fontId="3" fillId="0" borderId="1" xfId="0" applyFont="1" applyBorder="1"/>
    <xf numFmtId="4" fontId="3" fillId="0" borderId="1" xfId="0" applyNumberFormat="1" applyFont="1" applyBorder="1" applyAlignment="1">
      <alignment horizontal="right"/>
    </xf>
    <xf numFmtId="49" fontId="4" fillId="5" borderId="1" xfId="0" applyNumberFormat="1" applyFont="1" applyFill="1" applyBorder="1"/>
    <xf numFmtId="0" fontId="4" fillId="5" borderId="1" xfId="0" applyFont="1" applyFill="1" applyBorder="1"/>
    <xf numFmtId="4" fontId="4" fillId="5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49" fontId="5" fillId="6" borderId="1" xfId="0" applyNumberFormat="1" applyFont="1" applyFill="1" applyBorder="1"/>
    <xf numFmtId="0" fontId="5" fillId="6" borderId="1" xfId="0" applyFont="1" applyFill="1" applyBorder="1"/>
    <xf numFmtId="4" fontId="5" fillId="6" borderId="1" xfId="0" applyNumberFormat="1" applyFont="1" applyFill="1" applyBorder="1" applyAlignment="1">
      <alignment horizontal="right"/>
    </xf>
    <xf numFmtId="49" fontId="6" fillId="6" borderId="1" xfId="0" applyNumberFormat="1" applyFont="1" applyFill="1" applyBorder="1"/>
    <xf numFmtId="0" fontId="6" fillId="6" borderId="1" xfId="0" applyFont="1" applyFill="1" applyBorder="1"/>
    <xf numFmtId="4" fontId="6" fillId="6" borderId="1" xfId="0" applyNumberFormat="1" applyFont="1" applyFill="1" applyBorder="1" applyAlignment="1">
      <alignment horizontal="right"/>
    </xf>
    <xf numFmtId="49" fontId="4" fillId="7" borderId="1" xfId="0" applyNumberFormat="1" applyFont="1" applyFill="1" applyBorder="1"/>
    <xf numFmtId="0" fontId="4" fillId="7" borderId="1" xfId="0" applyFont="1" applyFill="1" applyBorder="1"/>
    <xf numFmtId="4" fontId="4" fillId="7" borderId="1" xfId="0" applyNumberFormat="1" applyFont="1" applyFill="1" applyBorder="1" applyAlignment="1">
      <alignment horizontal="right"/>
    </xf>
    <xf numFmtId="49" fontId="7" fillId="6" borderId="1" xfId="0" applyNumberFormat="1" applyFont="1" applyFill="1" applyBorder="1"/>
    <xf numFmtId="0" fontId="7" fillId="6" borderId="1" xfId="0" applyFont="1" applyFill="1" applyBorder="1"/>
    <xf numFmtId="4" fontId="7" fillId="6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" fontId="1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4" fontId="10" fillId="3" borderId="1" xfId="0" applyNumberFormat="1" applyFont="1" applyFill="1" applyBorder="1" applyAlignment="1">
      <alignment horizontal="right"/>
    </xf>
    <xf numFmtId="4" fontId="10" fillId="4" borderId="1" xfId="0" applyNumberFormat="1" applyFont="1" applyFill="1" applyBorder="1" applyAlignment="1">
      <alignment horizontal="right"/>
    </xf>
    <xf numFmtId="4" fontId="11" fillId="5" borderId="1" xfId="0" applyNumberFormat="1" applyFont="1" applyFill="1" applyBorder="1" applyAlignment="1">
      <alignment horizontal="right"/>
    </xf>
    <xf numFmtId="4" fontId="11" fillId="0" borderId="1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4" fontId="11" fillId="7" borderId="1" xfId="0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0" fontId="0" fillId="0" borderId="0" xfId="0" applyFont="1"/>
    <xf numFmtId="49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9" fillId="0" borderId="3" xfId="0" applyFont="1" applyBorder="1"/>
    <xf numFmtId="0" fontId="9" fillId="0" borderId="4" xfId="0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878C1-5397-4619-B44F-C69935B11B86}">
  <dimension ref="A1:M392"/>
  <sheetViews>
    <sheetView tabSelected="1" workbookViewId="0">
      <pane ySplit="4" topLeftCell="A5" activePane="bottomLeft" state="frozen"/>
      <selection pane="bottomLeft" activeCell="L5" sqref="L5"/>
    </sheetView>
  </sheetViews>
  <sheetFormatPr defaultRowHeight="15" x14ac:dyDescent="0.25"/>
  <cols>
    <col min="1" max="1" width="15.28515625" style="1" bestFit="1" customWidth="1"/>
    <col min="2" max="2" width="10.140625" style="1" bestFit="1" customWidth="1"/>
    <col min="3" max="3" width="4.140625" style="1" bestFit="1" customWidth="1"/>
    <col min="4" max="4" width="44.7109375" style="1" customWidth="1"/>
    <col min="5" max="5" width="12.7109375" style="1" customWidth="1"/>
    <col min="6" max="6" width="18.140625" style="1" bestFit="1" customWidth="1"/>
    <col min="7" max="7" width="10.85546875" style="1" customWidth="1"/>
    <col min="8" max="8" width="11" style="1" customWidth="1"/>
    <col min="9" max="9" width="11.140625" style="1" customWidth="1"/>
    <col min="10" max="10" width="10.85546875" style="1" customWidth="1"/>
    <col min="11" max="12" width="10.85546875" style="35" bestFit="1" customWidth="1"/>
    <col min="13" max="13" width="11.85546875" style="35" bestFit="1" customWidth="1"/>
  </cols>
  <sheetData>
    <row r="1" spans="1:13" ht="15.75" thickBot="1" x14ac:dyDescent="0.3">
      <c r="A1" s="46"/>
      <c r="B1" s="47"/>
      <c r="C1" s="47"/>
      <c r="D1" s="47"/>
      <c r="E1" s="47" t="s">
        <v>479</v>
      </c>
      <c r="F1" s="47"/>
      <c r="G1" s="47"/>
      <c r="H1" s="47"/>
      <c r="I1" s="47"/>
      <c r="J1" s="47"/>
      <c r="K1" s="48"/>
      <c r="L1" s="48"/>
      <c r="M1" s="49"/>
    </row>
    <row r="3" spans="1:13" ht="30" customHeight="1" x14ac:dyDescent="0.25">
      <c r="A3" s="17"/>
      <c r="B3" s="17"/>
      <c r="C3" s="17"/>
      <c r="D3" s="17"/>
      <c r="E3" s="32" t="s">
        <v>1</v>
      </c>
      <c r="F3" s="33" t="s">
        <v>0</v>
      </c>
      <c r="G3" s="32" t="s">
        <v>2</v>
      </c>
      <c r="H3" s="32" t="s">
        <v>480</v>
      </c>
      <c r="I3" s="32" t="s">
        <v>481</v>
      </c>
      <c r="J3" s="33" t="s">
        <v>3</v>
      </c>
      <c r="K3" s="34" t="s">
        <v>488</v>
      </c>
      <c r="L3" s="34" t="s">
        <v>488</v>
      </c>
      <c r="M3" s="34" t="s">
        <v>488</v>
      </c>
    </row>
    <row r="4" spans="1:13" x14ac:dyDescent="0.25">
      <c r="A4" s="17"/>
      <c r="B4" s="17"/>
      <c r="C4" s="17"/>
      <c r="D4" s="17"/>
      <c r="E4" s="17"/>
      <c r="F4" s="17"/>
      <c r="G4" s="33">
        <v>1</v>
      </c>
      <c r="H4" s="33">
        <v>2</v>
      </c>
      <c r="I4" s="33">
        <v>3</v>
      </c>
      <c r="J4" s="33">
        <v>4</v>
      </c>
      <c r="K4" s="34" t="s">
        <v>482</v>
      </c>
      <c r="L4" s="34" t="s">
        <v>483</v>
      </c>
      <c r="M4" s="34" t="s">
        <v>484</v>
      </c>
    </row>
    <row r="5" spans="1:13" x14ac:dyDescent="0.25">
      <c r="A5" s="2" t="s">
        <v>4</v>
      </c>
      <c r="B5" s="3"/>
      <c r="C5" s="3"/>
      <c r="D5" s="2" t="s">
        <v>5</v>
      </c>
      <c r="E5" s="3"/>
      <c r="F5" s="2"/>
      <c r="G5" s="4">
        <f>+G6+G11+G33+G47+G78+G83+G147+G160+G205+G258+G268+G285+G309+G315</f>
        <v>6397031.9699999988</v>
      </c>
      <c r="H5" s="4">
        <f>+H6+H11+H33+H47+H78+H83+H147+H160+H205+H258+H268+H285+H309+H315</f>
        <v>15108092</v>
      </c>
      <c r="I5" s="4">
        <f>+I6+I11+I33+I47+I78+I83+I147+I160+I205+I258+I268+I285+I309+I315</f>
        <v>14901972</v>
      </c>
      <c r="J5" s="4">
        <f>+J6+J11+J33+J47+J78+J83+J147+J160+J205+J258+J268+J285+J309+J315</f>
        <v>9126621.4199999999</v>
      </c>
      <c r="K5" s="36">
        <f t="shared" ref="K5:K64" si="0">IF(G5&lt;&gt;0,J5/G5*100,"-")</f>
        <v>142.6696233941129</v>
      </c>
      <c r="L5" s="36">
        <f t="shared" ref="L5:L64" si="1">IF(H5&lt;&gt;0,I5/H5*100,"-")</f>
        <v>98.635698008722741</v>
      </c>
      <c r="M5" s="36">
        <f t="shared" ref="M5:M64" si="2">IF(I5&lt;&gt;0,J5/I5*100,"-")</f>
        <v>61.244387118698121</v>
      </c>
    </row>
    <row r="6" spans="1:13" x14ac:dyDescent="0.25">
      <c r="A6" s="5" t="s">
        <v>6</v>
      </c>
      <c r="B6" s="6"/>
      <c r="C6" s="6"/>
      <c r="D6" s="5" t="s">
        <v>7</v>
      </c>
      <c r="E6" s="6"/>
      <c r="F6" s="5"/>
      <c r="G6" s="7">
        <f t="shared" ref="G6:J9" si="3">+G7</f>
        <v>5450.54</v>
      </c>
      <c r="H6" s="7">
        <f t="shared" si="3"/>
        <v>5000</v>
      </c>
      <c r="I6" s="7">
        <f t="shared" si="3"/>
        <v>5000</v>
      </c>
      <c r="J6" s="7">
        <f t="shared" si="3"/>
        <v>2316.79</v>
      </c>
      <c r="K6" s="37">
        <f t="shared" si="0"/>
        <v>42.505696683264411</v>
      </c>
      <c r="L6" s="37">
        <f t="shared" si="1"/>
        <v>100</v>
      </c>
      <c r="M6" s="37">
        <f t="shared" si="2"/>
        <v>46.335799999999999</v>
      </c>
    </row>
    <row r="7" spans="1:13" x14ac:dyDescent="0.25">
      <c r="A7" s="18" t="s">
        <v>8</v>
      </c>
      <c r="B7" s="19"/>
      <c r="C7" s="19"/>
      <c r="D7" s="18" t="s">
        <v>9</v>
      </c>
      <c r="E7" s="19"/>
      <c r="F7" s="18"/>
      <c r="G7" s="20">
        <f t="shared" si="3"/>
        <v>5450.54</v>
      </c>
      <c r="H7" s="20">
        <f t="shared" si="3"/>
        <v>5000</v>
      </c>
      <c r="I7" s="20">
        <f t="shared" si="3"/>
        <v>5000</v>
      </c>
      <c r="J7" s="20">
        <f t="shared" si="3"/>
        <v>2316.79</v>
      </c>
      <c r="K7" s="20">
        <f t="shared" si="0"/>
        <v>42.505696683264411</v>
      </c>
      <c r="L7" s="20">
        <f t="shared" si="1"/>
        <v>100</v>
      </c>
      <c r="M7" s="20">
        <f t="shared" si="2"/>
        <v>46.335799999999999</v>
      </c>
    </row>
    <row r="8" spans="1:13" s="1" customFormat="1" x14ac:dyDescent="0.25">
      <c r="A8" s="14" t="s">
        <v>10</v>
      </c>
      <c r="B8" s="15"/>
      <c r="C8" s="15"/>
      <c r="D8" s="14" t="s">
        <v>11</v>
      </c>
      <c r="E8" s="15"/>
      <c r="F8" s="14"/>
      <c r="G8" s="16">
        <f t="shared" si="3"/>
        <v>5450.54</v>
      </c>
      <c r="H8" s="16">
        <f t="shared" si="3"/>
        <v>5000</v>
      </c>
      <c r="I8" s="16">
        <f t="shared" si="3"/>
        <v>5000</v>
      </c>
      <c r="J8" s="16">
        <f t="shared" si="3"/>
        <v>2316.79</v>
      </c>
      <c r="K8" s="38">
        <f t="shared" si="0"/>
        <v>42.505696683264411</v>
      </c>
      <c r="L8" s="38">
        <f t="shared" si="1"/>
        <v>100</v>
      </c>
      <c r="M8" s="38">
        <f t="shared" si="2"/>
        <v>46.335799999999999</v>
      </c>
    </row>
    <row r="9" spans="1:13" s="1" customFormat="1" x14ac:dyDescent="0.25">
      <c r="A9" s="8"/>
      <c r="B9" s="9" t="s">
        <v>12</v>
      </c>
      <c r="C9" s="8"/>
      <c r="D9" s="9" t="s">
        <v>13</v>
      </c>
      <c r="E9" s="10">
        <v>26708</v>
      </c>
      <c r="F9" s="9" t="s">
        <v>14</v>
      </c>
      <c r="G9" s="10">
        <f t="shared" si="3"/>
        <v>5450.54</v>
      </c>
      <c r="H9" s="10">
        <f t="shared" si="3"/>
        <v>5000</v>
      </c>
      <c r="I9" s="10">
        <f t="shared" si="3"/>
        <v>5000</v>
      </c>
      <c r="J9" s="10">
        <f t="shared" si="3"/>
        <v>2316.79</v>
      </c>
      <c r="K9" s="39">
        <f t="shared" si="0"/>
        <v>42.505696683264411</v>
      </c>
      <c r="L9" s="39">
        <f t="shared" si="1"/>
        <v>100</v>
      </c>
      <c r="M9" s="39">
        <f t="shared" si="2"/>
        <v>46.335799999999999</v>
      </c>
    </row>
    <row r="10" spans="1:13" x14ac:dyDescent="0.25">
      <c r="A10" s="12"/>
      <c r="B10" s="12"/>
      <c r="C10" s="11" t="s">
        <v>15</v>
      </c>
      <c r="D10" s="11" t="s">
        <v>16</v>
      </c>
      <c r="E10" s="12"/>
      <c r="F10" s="11"/>
      <c r="G10" s="13">
        <v>5450.54</v>
      </c>
      <c r="H10" s="13">
        <v>5000</v>
      </c>
      <c r="I10" s="13">
        <v>5000</v>
      </c>
      <c r="J10" s="13">
        <v>2316.79</v>
      </c>
      <c r="K10" s="40">
        <f t="shared" si="0"/>
        <v>42.505696683264411</v>
      </c>
      <c r="L10" s="40">
        <f t="shared" si="1"/>
        <v>100</v>
      </c>
      <c r="M10" s="40">
        <f t="shared" si="2"/>
        <v>46.335799999999999</v>
      </c>
    </row>
    <row r="11" spans="1:13" x14ac:dyDescent="0.25">
      <c r="A11" s="5" t="s">
        <v>17</v>
      </c>
      <c r="B11" s="6"/>
      <c r="C11" s="6"/>
      <c r="D11" s="5" t="s">
        <v>18</v>
      </c>
      <c r="E11" s="6"/>
      <c r="F11" s="5"/>
      <c r="G11" s="7">
        <f>+G12+G16+G25</f>
        <v>146402.57</v>
      </c>
      <c r="H11" s="7">
        <f>+H12+H16+H25</f>
        <v>186400</v>
      </c>
      <c r="I11" s="7">
        <f>+I12+I16+I25</f>
        <v>151200</v>
      </c>
      <c r="J11" s="7">
        <f>+J12+J16+J25</f>
        <v>95843.66</v>
      </c>
      <c r="K11" s="37">
        <f t="shared" si="0"/>
        <v>65.465831644895303</v>
      </c>
      <c r="L11" s="37">
        <f t="shared" si="1"/>
        <v>81.115879828326172</v>
      </c>
      <c r="M11" s="37">
        <f t="shared" si="2"/>
        <v>63.388664021164018</v>
      </c>
    </row>
    <row r="12" spans="1:13" x14ac:dyDescent="0.25">
      <c r="A12" s="18" t="s">
        <v>19</v>
      </c>
      <c r="B12" s="19"/>
      <c r="C12" s="19"/>
      <c r="D12" s="18" t="s">
        <v>20</v>
      </c>
      <c r="E12" s="19"/>
      <c r="F12" s="18"/>
      <c r="G12" s="20">
        <f t="shared" ref="G12:J14" si="4">+G13</f>
        <v>5898</v>
      </c>
      <c r="H12" s="20">
        <f t="shared" si="4"/>
        <v>14000</v>
      </c>
      <c r="I12" s="20">
        <f t="shared" si="4"/>
        <v>14000</v>
      </c>
      <c r="J12" s="20">
        <f t="shared" si="4"/>
        <v>5186</v>
      </c>
      <c r="K12" s="20">
        <f t="shared" si="0"/>
        <v>87.928111224143777</v>
      </c>
      <c r="L12" s="20">
        <f t="shared" si="1"/>
        <v>100</v>
      </c>
      <c r="M12" s="20">
        <f t="shared" si="2"/>
        <v>37.042857142857144</v>
      </c>
    </row>
    <row r="13" spans="1:13" x14ac:dyDescent="0.25">
      <c r="A13" s="14" t="s">
        <v>21</v>
      </c>
      <c r="B13" s="15"/>
      <c r="C13" s="15"/>
      <c r="D13" s="14" t="s">
        <v>22</v>
      </c>
      <c r="E13" s="15"/>
      <c r="F13" s="14"/>
      <c r="G13" s="16">
        <f t="shared" si="4"/>
        <v>5898</v>
      </c>
      <c r="H13" s="16">
        <f t="shared" si="4"/>
        <v>14000</v>
      </c>
      <c r="I13" s="16">
        <f t="shared" si="4"/>
        <v>14000</v>
      </c>
      <c r="J13" s="16">
        <f t="shared" si="4"/>
        <v>5186</v>
      </c>
      <c r="K13" s="38">
        <f t="shared" si="0"/>
        <v>87.928111224143777</v>
      </c>
      <c r="L13" s="38">
        <f t="shared" si="1"/>
        <v>100</v>
      </c>
      <c r="M13" s="38">
        <f t="shared" si="2"/>
        <v>37.042857142857144</v>
      </c>
    </row>
    <row r="14" spans="1:13" x14ac:dyDescent="0.25">
      <c r="A14" s="8"/>
      <c r="B14" s="9" t="s">
        <v>23</v>
      </c>
      <c r="C14" s="8"/>
      <c r="D14" s="9" t="s">
        <v>24</v>
      </c>
      <c r="E14" s="10">
        <v>135808</v>
      </c>
      <c r="F14" s="9" t="s">
        <v>25</v>
      </c>
      <c r="G14" s="10">
        <f t="shared" si="4"/>
        <v>5898</v>
      </c>
      <c r="H14" s="10">
        <f t="shared" si="4"/>
        <v>14000</v>
      </c>
      <c r="I14" s="10">
        <f t="shared" si="4"/>
        <v>14000</v>
      </c>
      <c r="J14" s="10">
        <f t="shared" si="4"/>
        <v>5186</v>
      </c>
      <c r="K14" s="39">
        <f t="shared" si="0"/>
        <v>87.928111224143777</v>
      </c>
      <c r="L14" s="39">
        <f t="shared" si="1"/>
        <v>100</v>
      </c>
      <c r="M14" s="39">
        <f t="shared" si="2"/>
        <v>37.042857142857144</v>
      </c>
    </row>
    <row r="15" spans="1:13" x14ac:dyDescent="0.25">
      <c r="A15" s="12"/>
      <c r="B15" s="12"/>
      <c r="C15" s="11" t="s">
        <v>15</v>
      </c>
      <c r="D15" s="11" t="s">
        <v>16</v>
      </c>
      <c r="E15" s="12"/>
      <c r="F15" s="11"/>
      <c r="G15" s="13">
        <v>5898</v>
      </c>
      <c r="H15" s="13">
        <v>14000</v>
      </c>
      <c r="I15" s="13">
        <v>14000</v>
      </c>
      <c r="J15" s="13">
        <v>5186</v>
      </c>
      <c r="K15" s="40">
        <f t="shared" si="0"/>
        <v>87.928111224143777</v>
      </c>
      <c r="L15" s="40">
        <f t="shared" si="1"/>
        <v>100</v>
      </c>
      <c r="M15" s="40">
        <f t="shared" si="2"/>
        <v>37.042857142857144</v>
      </c>
    </row>
    <row r="16" spans="1:13" x14ac:dyDescent="0.25">
      <c r="A16" s="21" t="s">
        <v>26</v>
      </c>
      <c r="B16" s="22"/>
      <c r="C16" s="22"/>
      <c r="D16" s="21" t="s">
        <v>27</v>
      </c>
      <c r="E16" s="22"/>
      <c r="F16" s="21"/>
      <c r="G16" s="23">
        <f>+G17+G22</f>
        <v>4214.5600000000004</v>
      </c>
      <c r="H16" s="23">
        <f>+H17+H22</f>
        <v>18500</v>
      </c>
      <c r="I16" s="23">
        <f>+I17+I22</f>
        <v>18500</v>
      </c>
      <c r="J16" s="23">
        <f>+J17+J22</f>
        <v>15997</v>
      </c>
      <c r="K16" s="23">
        <f t="shared" si="0"/>
        <v>379.56512660870885</v>
      </c>
      <c r="L16" s="23">
        <f t="shared" si="1"/>
        <v>100</v>
      </c>
      <c r="M16" s="23">
        <f t="shared" si="2"/>
        <v>86.470270270270262</v>
      </c>
    </row>
    <row r="17" spans="1:13" x14ac:dyDescent="0.25">
      <c r="A17" s="14" t="s">
        <v>28</v>
      </c>
      <c r="B17" s="15"/>
      <c r="C17" s="15"/>
      <c r="D17" s="14" t="s">
        <v>29</v>
      </c>
      <c r="E17" s="15"/>
      <c r="F17" s="14"/>
      <c r="G17" s="16">
        <f>+G18+G20</f>
        <v>0</v>
      </c>
      <c r="H17" s="16">
        <f>+H18+H20</f>
        <v>18500</v>
      </c>
      <c r="I17" s="16">
        <f>+I18+I20</f>
        <v>18500</v>
      </c>
      <c r="J17" s="16">
        <f>+J18+J20</f>
        <v>9451.6</v>
      </c>
      <c r="K17" s="38" t="str">
        <f t="shared" si="0"/>
        <v>-</v>
      </c>
      <c r="L17" s="38">
        <f t="shared" si="1"/>
        <v>100</v>
      </c>
      <c r="M17" s="38">
        <f t="shared" si="2"/>
        <v>51.089729729729726</v>
      </c>
    </row>
    <row r="18" spans="1:13" x14ac:dyDescent="0.25">
      <c r="A18" s="8"/>
      <c r="B18" s="9" t="s">
        <v>30</v>
      </c>
      <c r="C18" s="8"/>
      <c r="D18" s="9" t="s">
        <v>31</v>
      </c>
      <c r="E18" s="10">
        <v>624434.26</v>
      </c>
      <c r="F18" s="9" t="s">
        <v>14</v>
      </c>
      <c r="G18" s="10">
        <f>+G19</f>
        <v>0</v>
      </c>
      <c r="H18" s="10">
        <f>+H19</f>
        <v>10000</v>
      </c>
      <c r="I18" s="10">
        <f>+I19</f>
        <v>10000</v>
      </c>
      <c r="J18" s="10">
        <f>+J19</f>
        <v>951.6</v>
      </c>
      <c r="K18" s="39" t="str">
        <f t="shared" si="0"/>
        <v>-</v>
      </c>
      <c r="L18" s="39">
        <f t="shared" si="1"/>
        <v>100</v>
      </c>
      <c r="M18" s="39">
        <f t="shared" si="2"/>
        <v>9.516</v>
      </c>
    </row>
    <row r="19" spans="1:13" x14ac:dyDescent="0.25">
      <c r="A19" s="12"/>
      <c r="B19" s="12"/>
      <c r="C19" s="11" t="s">
        <v>15</v>
      </c>
      <c r="D19" s="11" t="s">
        <v>16</v>
      </c>
      <c r="E19" s="12"/>
      <c r="F19" s="11"/>
      <c r="G19" s="13">
        <v>0</v>
      </c>
      <c r="H19" s="13">
        <v>10000</v>
      </c>
      <c r="I19" s="13">
        <v>10000</v>
      </c>
      <c r="J19" s="13">
        <v>951.6</v>
      </c>
      <c r="K19" s="40" t="str">
        <f t="shared" si="0"/>
        <v>-</v>
      </c>
      <c r="L19" s="40">
        <f t="shared" si="1"/>
        <v>100</v>
      </c>
      <c r="M19" s="40">
        <f t="shared" si="2"/>
        <v>9.516</v>
      </c>
    </row>
    <row r="20" spans="1:13" x14ac:dyDescent="0.25">
      <c r="A20" s="8"/>
      <c r="B20" s="9" t="s">
        <v>32</v>
      </c>
      <c r="C20" s="8"/>
      <c r="D20" s="9" t="s">
        <v>33</v>
      </c>
      <c r="E20" s="10">
        <v>8500</v>
      </c>
      <c r="F20" s="9" t="s">
        <v>34</v>
      </c>
      <c r="G20" s="10">
        <f>+G21</f>
        <v>0</v>
      </c>
      <c r="H20" s="10">
        <f>+H21</f>
        <v>8500</v>
      </c>
      <c r="I20" s="10">
        <f>+I21</f>
        <v>8500</v>
      </c>
      <c r="J20" s="10">
        <f>+J21</f>
        <v>8500</v>
      </c>
      <c r="K20" s="39" t="str">
        <f t="shared" si="0"/>
        <v>-</v>
      </c>
      <c r="L20" s="39">
        <f t="shared" si="1"/>
        <v>100</v>
      </c>
      <c r="M20" s="39">
        <f t="shared" si="2"/>
        <v>100</v>
      </c>
    </row>
    <row r="21" spans="1:13" x14ac:dyDescent="0.25">
      <c r="A21" s="8"/>
      <c r="B21" s="8"/>
      <c r="C21" s="9" t="s">
        <v>15</v>
      </c>
      <c r="D21" s="9" t="s">
        <v>16</v>
      </c>
      <c r="E21" s="8"/>
      <c r="F21" s="9"/>
      <c r="G21" s="10">
        <v>0</v>
      </c>
      <c r="H21" s="10">
        <v>8500</v>
      </c>
      <c r="I21" s="10">
        <v>8500</v>
      </c>
      <c r="J21" s="10">
        <v>8500</v>
      </c>
      <c r="K21" s="39" t="str">
        <f t="shared" si="0"/>
        <v>-</v>
      </c>
      <c r="L21" s="39">
        <f t="shared" si="1"/>
        <v>100</v>
      </c>
      <c r="M21" s="39">
        <f t="shared" si="2"/>
        <v>100</v>
      </c>
    </row>
    <row r="22" spans="1:13" x14ac:dyDescent="0.25">
      <c r="A22" s="24" t="s">
        <v>35</v>
      </c>
      <c r="B22" s="25"/>
      <c r="C22" s="25"/>
      <c r="D22" s="24" t="s">
        <v>36</v>
      </c>
      <c r="E22" s="25"/>
      <c r="F22" s="24"/>
      <c r="G22" s="26">
        <f t="shared" ref="G22:J23" si="5">+G23</f>
        <v>4214.5600000000004</v>
      </c>
      <c r="H22" s="26">
        <f t="shared" si="5"/>
        <v>0</v>
      </c>
      <c r="I22" s="26">
        <f t="shared" si="5"/>
        <v>0</v>
      </c>
      <c r="J22" s="26">
        <f t="shared" si="5"/>
        <v>6545.4</v>
      </c>
      <c r="K22" s="41">
        <f t="shared" si="0"/>
        <v>155.30446831935004</v>
      </c>
      <c r="L22" s="41" t="str">
        <f t="shared" si="1"/>
        <v>-</v>
      </c>
      <c r="M22" s="41" t="str">
        <f t="shared" si="2"/>
        <v>-</v>
      </c>
    </row>
    <row r="23" spans="1:13" x14ac:dyDescent="0.25">
      <c r="A23" s="8"/>
      <c r="B23" s="9" t="s">
        <v>37</v>
      </c>
      <c r="C23" s="8"/>
      <c r="D23" s="9" t="s">
        <v>38</v>
      </c>
      <c r="E23" s="10">
        <v>14780</v>
      </c>
      <c r="F23" s="9" t="s">
        <v>39</v>
      </c>
      <c r="G23" s="10">
        <f t="shared" si="5"/>
        <v>4214.5600000000004</v>
      </c>
      <c r="H23" s="10">
        <f t="shared" si="5"/>
        <v>0</v>
      </c>
      <c r="I23" s="10">
        <f t="shared" si="5"/>
        <v>0</v>
      </c>
      <c r="J23" s="10">
        <f t="shared" si="5"/>
        <v>6545.4</v>
      </c>
      <c r="K23" s="39">
        <f t="shared" si="0"/>
        <v>155.30446831935004</v>
      </c>
      <c r="L23" s="39" t="str">
        <f t="shared" si="1"/>
        <v>-</v>
      </c>
      <c r="M23" s="39" t="str">
        <f t="shared" si="2"/>
        <v>-</v>
      </c>
    </row>
    <row r="24" spans="1:13" x14ac:dyDescent="0.25">
      <c r="A24" s="12"/>
      <c r="B24" s="12"/>
      <c r="C24" s="11" t="s">
        <v>15</v>
      </c>
      <c r="D24" s="11" t="s">
        <v>16</v>
      </c>
      <c r="E24" s="12"/>
      <c r="F24" s="11"/>
      <c r="G24" s="13">
        <v>4214.5600000000004</v>
      </c>
      <c r="H24" s="13">
        <v>0</v>
      </c>
      <c r="I24" s="13">
        <v>0</v>
      </c>
      <c r="J24" s="13">
        <v>6545.4</v>
      </c>
      <c r="K24" s="40">
        <f t="shared" si="0"/>
        <v>155.30446831935004</v>
      </c>
      <c r="L24" s="40" t="str">
        <f t="shared" si="1"/>
        <v>-</v>
      </c>
      <c r="M24" s="40" t="str">
        <f t="shared" si="2"/>
        <v>-</v>
      </c>
    </row>
    <row r="25" spans="1:13" x14ac:dyDescent="0.25">
      <c r="A25" s="18" t="s">
        <v>40</v>
      </c>
      <c r="B25" s="19"/>
      <c r="C25" s="19"/>
      <c r="D25" s="18" t="s">
        <v>41</v>
      </c>
      <c r="E25" s="19"/>
      <c r="F25" s="18"/>
      <c r="G25" s="20">
        <f>+G26</f>
        <v>136290.01</v>
      </c>
      <c r="H25" s="20">
        <f>+H26</f>
        <v>153900</v>
      </c>
      <c r="I25" s="20">
        <f>+I26</f>
        <v>118700</v>
      </c>
      <c r="J25" s="20">
        <f>+J26</f>
        <v>74660.66</v>
      </c>
      <c r="K25" s="20">
        <f t="shared" si="0"/>
        <v>54.780728242664303</v>
      </c>
      <c r="L25" s="20">
        <f t="shared" si="1"/>
        <v>77.128005198180631</v>
      </c>
      <c r="M25" s="20">
        <f t="shared" si="2"/>
        <v>62.898618365627634</v>
      </c>
    </row>
    <row r="26" spans="1:13" x14ac:dyDescent="0.25">
      <c r="A26" s="24" t="s">
        <v>42</v>
      </c>
      <c r="B26" s="25"/>
      <c r="C26" s="25"/>
      <c r="D26" s="24" t="s">
        <v>43</v>
      </c>
      <c r="E26" s="25"/>
      <c r="F26" s="24"/>
      <c r="G26" s="26">
        <f>+G27+G29+G31</f>
        <v>136290.01</v>
      </c>
      <c r="H26" s="26">
        <f>+H27+H29+H31</f>
        <v>153900</v>
      </c>
      <c r="I26" s="26">
        <f>+I27+I29+I31</f>
        <v>118700</v>
      </c>
      <c r="J26" s="26">
        <f>+J27+J29+J31</f>
        <v>74660.66</v>
      </c>
      <c r="K26" s="41">
        <f t="shared" si="0"/>
        <v>54.780728242664303</v>
      </c>
      <c r="L26" s="41">
        <f t="shared" si="1"/>
        <v>77.128005198180631</v>
      </c>
      <c r="M26" s="41">
        <f t="shared" si="2"/>
        <v>62.898618365627634</v>
      </c>
    </row>
    <row r="27" spans="1:13" x14ac:dyDescent="0.25">
      <c r="A27" s="8"/>
      <c r="B27" s="9" t="s">
        <v>44</v>
      </c>
      <c r="C27" s="8"/>
      <c r="D27" s="9" t="s">
        <v>45</v>
      </c>
      <c r="E27" s="10">
        <v>870449</v>
      </c>
      <c r="F27" s="9" t="s">
        <v>25</v>
      </c>
      <c r="G27" s="10">
        <f>+G28</f>
        <v>20672.41</v>
      </c>
      <c r="H27" s="10">
        <f>+H28</f>
        <v>93000</v>
      </c>
      <c r="I27" s="10">
        <f>+I28</f>
        <v>76100</v>
      </c>
      <c r="J27" s="10">
        <f>+J28</f>
        <v>23007.68</v>
      </c>
      <c r="K27" s="39">
        <f t="shared" si="0"/>
        <v>111.29655419953454</v>
      </c>
      <c r="L27" s="39">
        <f t="shared" si="1"/>
        <v>81.827956989247312</v>
      </c>
      <c r="M27" s="39">
        <f t="shared" si="2"/>
        <v>30.233482260183969</v>
      </c>
    </row>
    <row r="28" spans="1:13" x14ac:dyDescent="0.25">
      <c r="A28" s="12"/>
      <c r="B28" s="12"/>
      <c r="C28" s="11" t="s">
        <v>15</v>
      </c>
      <c r="D28" s="11" t="s">
        <v>16</v>
      </c>
      <c r="E28" s="12"/>
      <c r="F28" s="11"/>
      <c r="G28" s="13">
        <v>20672.41</v>
      </c>
      <c r="H28" s="13">
        <v>93000</v>
      </c>
      <c r="I28" s="13">
        <v>76100</v>
      </c>
      <c r="J28" s="13">
        <v>23007.68</v>
      </c>
      <c r="K28" s="40">
        <f t="shared" si="0"/>
        <v>111.29655419953454</v>
      </c>
      <c r="L28" s="40">
        <f t="shared" si="1"/>
        <v>81.827956989247312</v>
      </c>
      <c r="M28" s="40">
        <f t="shared" si="2"/>
        <v>30.233482260183969</v>
      </c>
    </row>
    <row r="29" spans="1:13" x14ac:dyDescent="0.25">
      <c r="A29" s="8"/>
      <c r="B29" s="9" t="s">
        <v>46</v>
      </c>
      <c r="C29" s="8"/>
      <c r="D29" s="9" t="s">
        <v>47</v>
      </c>
      <c r="E29" s="10">
        <v>612666.76</v>
      </c>
      <c r="F29" s="9" t="s">
        <v>25</v>
      </c>
      <c r="G29" s="10">
        <f>+G30</f>
        <v>43291.85</v>
      </c>
      <c r="H29" s="10">
        <f>+H30</f>
        <v>37900</v>
      </c>
      <c r="I29" s="10">
        <f>+I30</f>
        <v>19600</v>
      </c>
      <c r="J29" s="10">
        <f>+J30</f>
        <v>26601.5</v>
      </c>
      <c r="K29" s="39">
        <f t="shared" si="0"/>
        <v>61.446900513607062</v>
      </c>
      <c r="L29" s="39">
        <f t="shared" si="1"/>
        <v>51.715039577836407</v>
      </c>
      <c r="M29" s="39">
        <f t="shared" si="2"/>
        <v>135.72193877551021</v>
      </c>
    </row>
    <row r="30" spans="1:13" x14ac:dyDescent="0.25">
      <c r="A30" s="12"/>
      <c r="B30" s="12"/>
      <c r="C30" s="11" t="s">
        <v>15</v>
      </c>
      <c r="D30" s="11" t="s">
        <v>16</v>
      </c>
      <c r="E30" s="12"/>
      <c r="F30" s="11"/>
      <c r="G30" s="13">
        <v>43291.85</v>
      </c>
      <c r="H30" s="13">
        <v>37900</v>
      </c>
      <c r="I30" s="13">
        <v>19600</v>
      </c>
      <c r="J30" s="13">
        <v>26601.5</v>
      </c>
      <c r="K30" s="40">
        <f t="shared" si="0"/>
        <v>61.446900513607062</v>
      </c>
      <c r="L30" s="40">
        <f t="shared" si="1"/>
        <v>51.715039577836407</v>
      </c>
      <c r="M30" s="40">
        <f t="shared" si="2"/>
        <v>135.72193877551021</v>
      </c>
    </row>
    <row r="31" spans="1:13" x14ac:dyDescent="0.25">
      <c r="A31" s="8"/>
      <c r="B31" s="9" t="s">
        <v>48</v>
      </c>
      <c r="C31" s="8"/>
      <c r="D31" s="9" t="s">
        <v>49</v>
      </c>
      <c r="E31" s="10">
        <v>95200</v>
      </c>
      <c r="F31" s="9" t="s">
        <v>50</v>
      </c>
      <c r="G31" s="10">
        <f>+G32</f>
        <v>72325.75</v>
      </c>
      <c r="H31" s="10">
        <f>+H32</f>
        <v>23000</v>
      </c>
      <c r="I31" s="10">
        <f>+I32</f>
        <v>23000</v>
      </c>
      <c r="J31" s="10">
        <f>+J32</f>
        <v>25051.48</v>
      </c>
      <c r="K31" s="39">
        <f t="shared" si="0"/>
        <v>34.637013788311911</v>
      </c>
      <c r="L31" s="39">
        <f t="shared" si="1"/>
        <v>100</v>
      </c>
      <c r="M31" s="39">
        <f t="shared" si="2"/>
        <v>108.91947826086957</v>
      </c>
    </row>
    <row r="32" spans="1:13" x14ac:dyDescent="0.25">
      <c r="A32" s="8"/>
      <c r="B32" s="8"/>
      <c r="C32" s="9" t="s">
        <v>15</v>
      </c>
      <c r="D32" s="9" t="s">
        <v>16</v>
      </c>
      <c r="E32" s="8"/>
      <c r="F32" s="9"/>
      <c r="G32" s="10">
        <v>72325.75</v>
      </c>
      <c r="H32" s="10">
        <v>23000</v>
      </c>
      <c r="I32" s="10">
        <v>23000</v>
      </c>
      <c r="J32" s="10">
        <v>25051.48</v>
      </c>
      <c r="K32" s="39">
        <f t="shared" si="0"/>
        <v>34.637013788311911</v>
      </c>
      <c r="L32" s="39">
        <f t="shared" si="1"/>
        <v>100</v>
      </c>
      <c r="M32" s="39">
        <f t="shared" si="2"/>
        <v>108.91947826086957</v>
      </c>
    </row>
    <row r="33" spans="1:13" x14ac:dyDescent="0.25">
      <c r="A33" s="5" t="s">
        <v>51</v>
      </c>
      <c r="B33" s="6"/>
      <c r="C33" s="6"/>
      <c r="D33" s="5" t="s">
        <v>52</v>
      </c>
      <c r="E33" s="6"/>
      <c r="F33" s="5"/>
      <c r="G33" s="7">
        <f>+G34</f>
        <v>210344.64</v>
      </c>
      <c r="H33" s="7">
        <f>+H34</f>
        <v>180979</v>
      </c>
      <c r="I33" s="7">
        <f>+I34</f>
        <v>174929</v>
      </c>
      <c r="J33" s="7">
        <f>+J34</f>
        <v>80714.84</v>
      </c>
      <c r="K33" s="37">
        <f t="shared" si="0"/>
        <v>38.372663073325754</v>
      </c>
      <c r="L33" s="37">
        <f t="shared" si="1"/>
        <v>96.657070709861372</v>
      </c>
      <c r="M33" s="37">
        <f t="shared" si="2"/>
        <v>46.141485974309575</v>
      </c>
    </row>
    <row r="34" spans="1:13" x14ac:dyDescent="0.25">
      <c r="A34" s="18" t="s">
        <v>53</v>
      </c>
      <c r="B34" s="19"/>
      <c r="C34" s="19"/>
      <c r="D34" s="18" t="s">
        <v>54</v>
      </c>
      <c r="E34" s="19"/>
      <c r="F34" s="18"/>
      <c r="G34" s="20">
        <f>G36+G39+G41+G43</f>
        <v>210344.64</v>
      </c>
      <c r="H34" s="20">
        <f>H36+H39+H41+H43+H45</f>
        <v>180979</v>
      </c>
      <c r="I34" s="20">
        <f>+I35+I38</f>
        <v>174929</v>
      </c>
      <c r="J34" s="20">
        <f>+J35+J38</f>
        <v>80714.84</v>
      </c>
      <c r="K34" s="20">
        <f t="shared" si="0"/>
        <v>38.372663073325754</v>
      </c>
      <c r="L34" s="20">
        <f t="shared" si="1"/>
        <v>96.657070709861372</v>
      </c>
      <c r="M34" s="20">
        <f t="shared" si="2"/>
        <v>46.141485974309575</v>
      </c>
    </row>
    <row r="35" spans="1:13" x14ac:dyDescent="0.25">
      <c r="A35" s="24" t="s">
        <v>55</v>
      </c>
      <c r="B35" s="25"/>
      <c r="C35" s="25"/>
      <c r="D35" s="24" t="s">
        <v>56</v>
      </c>
      <c r="E35" s="25"/>
      <c r="F35" s="24"/>
      <c r="G35" s="26">
        <f t="shared" ref="G35:J36" si="6">+G36</f>
        <v>29890</v>
      </c>
      <c r="H35" s="26">
        <f t="shared" si="6"/>
        <v>75000</v>
      </c>
      <c r="I35" s="26">
        <f t="shared" si="6"/>
        <v>68950</v>
      </c>
      <c r="J35" s="26">
        <f t="shared" si="6"/>
        <v>65714.84</v>
      </c>
      <c r="K35" s="41">
        <f t="shared" si="0"/>
        <v>219.85560388089661</v>
      </c>
      <c r="L35" s="41">
        <f t="shared" si="1"/>
        <v>91.933333333333337</v>
      </c>
      <c r="M35" s="41">
        <f t="shared" si="2"/>
        <v>95.307962291515594</v>
      </c>
    </row>
    <row r="36" spans="1:13" x14ac:dyDescent="0.25">
      <c r="A36" s="8"/>
      <c r="B36" s="9" t="s">
        <v>57</v>
      </c>
      <c r="C36" s="8"/>
      <c r="D36" s="9" t="s">
        <v>58</v>
      </c>
      <c r="E36" s="10">
        <v>257310</v>
      </c>
      <c r="F36" s="9" t="s">
        <v>25</v>
      </c>
      <c r="G36" s="10">
        <f t="shared" si="6"/>
        <v>29890</v>
      </c>
      <c r="H36" s="10">
        <f t="shared" si="6"/>
        <v>75000</v>
      </c>
      <c r="I36" s="10">
        <f t="shared" si="6"/>
        <v>68950</v>
      </c>
      <c r="J36" s="10">
        <f t="shared" si="6"/>
        <v>65714.84</v>
      </c>
      <c r="K36" s="39">
        <f t="shared" si="0"/>
        <v>219.85560388089661</v>
      </c>
      <c r="L36" s="39">
        <f t="shared" si="1"/>
        <v>91.933333333333337</v>
      </c>
      <c r="M36" s="39">
        <f t="shared" si="2"/>
        <v>95.307962291515594</v>
      </c>
    </row>
    <row r="37" spans="1:13" x14ac:dyDescent="0.25">
      <c r="A37" s="12"/>
      <c r="B37" s="12"/>
      <c r="C37" s="11" t="s">
        <v>15</v>
      </c>
      <c r="D37" s="11" t="s">
        <v>16</v>
      </c>
      <c r="E37" s="12"/>
      <c r="F37" s="11"/>
      <c r="G37" s="13">
        <v>29890</v>
      </c>
      <c r="H37" s="13">
        <v>75000</v>
      </c>
      <c r="I37" s="13">
        <v>68950</v>
      </c>
      <c r="J37" s="13">
        <v>65714.84</v>
      </c>
      <c r="K37" s="40">
        <f t="shared" si="0"/>
        <v>219.85560388089661</v>
      </c>
      <c r="L37" s="40">
        <f t="shared" si="1"/>
        <v>91.933333333333337</v>
      </c>
      <c r="M37" s="40">
        <f t="shared" si="2"/>
        <v>95.307962291515594</v>
      </c>
    </row>
    <row r="38" spans="1:13" x14ac:dyDescent="0.25">
      <c r="A38" s="24" t="s">
        <v>59</v>
      </c>
      <c r="B38" s="25"/>
      <c r="C38" s="25"/>
      <c r="D38" s="24" t="s">
        <v>60</v>
      </c>
      <c r="E38" s="25"/>
      <c r="F38" s="24"/>
      <c r="G38" s="26">
        <f>G39+G41+G43</f>
        <v>180454.64</v>
      </c>
      <c r="H38" s="26">
        <f>H39+H41+H43+H45</f>
        <v>105979</v>
      </c>
      <c r="I38" s="26">
        <f>I39+I41+I43+I45</f>
        <v>105979</v>
      </c>
      <c r="J38" s="26">
        <f>J39+J41+J43+J45</f>
        <v>15000</v>
      </c>
      <c r="K38" s="41">
        <f t="shared" si="0"/>
        <v>8.3123382141905573</v>
      </c>
      <c r="L38" s="41">
        <f t="shared" si="1"/>
        <v>100</v>
      </c>
      <c r="M38" s="41">
        <f t="shared" si="2"/>
        <v>14.153747440530671</v>
      </c>
    </row>
    <row r="39" spans="1:13" x14ac:dyDescent="0.25">
      <c r="A39" s="8"/>
      <c r="B39" s="9" t="s">
        <v>61</v>
      </c>
      <c r="C39" s="8"/>
      <c r="D39" s="9" t="s">
        <v>62</v>
      </c>
      <c r="E39" s="10">
        <v>265151.8</v>
      </c>
      <c r="F39" s="9" t="s">
        <v>25</v>
      </c>
      <c r="G39" s="10">
        <f>+G40</f>
        <v>15000</v>
      </c>
      <c r="H39" s="10">
        <f>+H40</f>
        <v>15000</v>
      </c>
      <c r="I39" s="10">
        <f>+I40</f>
        <v>15000</v>
      </c>
      <c r="J39" s="10">
        <f>+J40</f>
        <v>15000</v>
      </c>
      <c r="K39" s="39">
        <f t="shared" si="0"/>
        <v>100</v>
      </c>
      <c r="L39" s="39">
        <f t="shared" si="1"/>
        <v>100</v>
      </c>
      <c r="M39" s="39">
        <f t="shared" si="2"/>
        <v>100</v>
      </c>
    </row>
    <row r="40" spans="1:13" x14ac:dyDescent="0.25">
      <c r="A40" s="12"/>
      <c r="B40" s="12"/>
      <c r="C40" s="11" t="s">
        <v>15</v>
      </c>
      <c r="D40" s="11" t="s">
        <v>16</v>
      </c>
      <c r="E40" s="12"/>
      <c r="F40" s="11"/>
      <c r="G40" s="13">
        <v>15000</v>
      </c>
      <c r="H40" s="13">
        <v>15000</v>
      </c>
      <c r="I40" s="13">
        <v>15000</v>
      </c>
      <c r="J40" s="13">
        <v>15000</v>
      </c>
      <c r="K40" s="40">
        <f t="shared" si="0"/>
        <v>100</v>
      </c>
      <c r="L40" s="40">
        <f t="shared" si="1"/>
        <v>100</v>
      </c>
      <c r="M40" s="40">
        <f t="shared" si="2"/>
        <v>100</v>
      </c>
    </row>
    <row r="41" spans="1:13" x14ac:dyDescent="0.25">
      <c r="A41" s="8"/>
      <c r="B41" s="9" t="s">
        <v>63</v>
      </c>
      <c r="C41" s="8"/>
      <c r="D41" s="9" t="s">
        <v>64</v>
      </c>
      <c r="E41" s="10">
        <v>727972</v>
      </c>
      <c r="F41" s="9" t="s">
        <v>25</v>
      </c>
      <c r="G41" s="10">
        <f>+G42</f>
        <v>65454.64</v>
      </c>
      <c r="H41" s="10">
        <f>+H42</f>
        <v>60979</v>
      </c>
      <c r="I41" s="10">
        <f>+I42</f>
        <v>60979</v>
      </c>
      <c r="J41" s="10">
        <f>+J42</f>
        <v>0</v>
      </c>
      <c r="K41" s="39">
        <f t="shared" si="0"/>
        <v>0</v>
      </c>
      <c r="L41" s="39">
        <f t="shared" si="1"/>
        <v>100</v>
      </c>
      <c r="M41" s="39">
        <f t="shared" si="2"/>
        <v>0</v>
      </c>
    </row>
    <row r="42" spans="1:13" x14ac:dyDescent="0.25">
      <c r="A42" s="12"/>
      <c r="B42" s="12"/>
      <c r="C42" s="11" t="s">
        <v>65</v>
      </c>
      <c r="D42" s="11" t="s">
        <v>66</v>
      </c>
      <c r="E42" s="12"/>
      <c r="F42" s="11"/>
      <c r="G42" s="13">
        <v>65454.64</v>
      </c>
      <c r="H42" s="13">
        <v>60979</v>
      </c>
      <c r="I42" s="13">
        <v>60979</v>
      </c>
      <c r="J42" s="13">
        <v>0</v>
      </c>
      <c r="K42" s="40">
        <f t="shared" si="0"/>
        <v>0</v>
      </c>
      <c r="L42" s="40">
        <f t="shared" si="1"/>
        <v>100</v>
      </c>
      <c r="M42" s="40">
        <f t="shared" si="2"/>
        <v>0</v>
      </c>
    </row>
    <row r="43" spans="1:13" x14ac:dyDescent="0.25">
      <c r="A43" s="8"/>
      <c r="B43" s="9" t="s">
        <v>67</v>
      </c>
      <c r="C43" s="8"/>
      <c r="D43" s="9" t="s">
        <v>68</v>
      </c>
      <c r="E43" s="10">
        <v>809000</v>
      </c>
      <c r="F43" s="9" t="s">
        <v>69</v>
      </c>
      <c r="G43" s="10">
        <f>+G44</f>
        <v>100000</v>
      </c>
      <c r="H43" s="10">
        <f>+H44</f>
        <v>10000</v>
      </c>
      <c r="I43" s="10">
        <f>+I44</f>
        <v>10000</v>
      </c>
      <c r="J43" s="10">
        <f>+J44</f>
        <v>0</v>
      </c>
      <c r="K43" s="39">
        <f t="shared" si="0"/>
        <v>0</v>
      </c>
      <c r="L43" s="39">
        <f t="shared" si="1"/>
        <v>100</v>
      </c>
      <c r="M43" s="39">
        <f t="shared" si="2"/>
        <v>0</v>
      </c>
    </row>
    <row r="44" spans="1:13" x14ac:dyDescent="0.25">
      <c r="A44" s="12"/>
      <c r="B44" s="12"/>
      <c r="C44" s="11" t="s">
        <v>15</v>
      </c>
      <c r="D44" s="11" t="s">
        <v>16</v>
      </c>
      <c r="E44" s="12"/>
      <c r="F44" s="11"/>
      <c r="G44" s="13">
        <v>100000</v>
      </c>
      <c r="H44" s="13">
        <v>10000</v>
      </c>
      <c r="I44" s="13">
        <v>10000</v>
      </c>
      <c r="J44" s="13">
        <v>0</v>
      </c>
      <c r="K44" s="40">
        <f t="shared" si="0"/>
        <v>0</v>
      </c>
      <c r="L44" s="40">
        <f t="shared" si="1"/>
        <v>100</v>
      </c>
      <c r="M44" s="40">
        <f t="shared" si="2"/>
        <v>0</v>
      </c>
    </row>
    <row r="45" spans="1:13" x14ac:dyDescent="0.25">
      <c r="A45" s="8"/>
      <c r="B45" s="9" t="s">
        <v>70</v>
      </c>
      <c r="C45" s="8"/>
      <c r="D45" s="9" t="s">
        <v>71</v>
      </c>
      <c r="E45" s="10">
        <v>20000</v>
      </c>
      <c r="F45" s="9" t="s">
        <v>34</v>
      </c>
      <c r="G45" s="10">
        <f>+G46</f>
        <v>0</v>
      </c>
      <c r="H45" s="10">
        <f>+H46</f>
        <v>20000</v>
      </c>
      <c r="I45" s="10">
        <f>+I46</f>
        <v>20000</v>
      </c>
      <c r="J45" s="10">
        <f>+J46</f>
        <v>0</v>
      </c>
      <c r="K45" s="39" t="str">
        <f t="shared" si="0"/>
        <v>-</v>
      </c>
      <c r="L45" s="39">
        <f t="shared" si="1"/>
        <v>100</v>
      </c>
      <c r="M45" s="39">
        <f t="shared" si="2"/>
        <v>0</v>
      </c>
    </row>
    <row r="46" spans="1:13" x14ac:dyDescent="0.25">
      <c r="A46" s="12"/>
      <c r="B46" s="12"/>
      <c r="C46" s="11" t="s">
        <v>15</v>
      </c>
      <c r="D46" s="11" t="s">
        <v>16</v>
      </c>
      <c r="E46" s="12"/>
      <c r="F46" s="11"/>
      <c r="G46" s="13">
        <v>0</v>
      </c>
      <c r="H46" s="13">
        <v>20000</v>
      </c>
      <c r="I46" s="13">
        <v>20000</v>
      </c>
      <c r="J46" s="13">
        <v>0</v>
      </c>
      <c r="K46" s="40" t="str">
        <f t="shared" si="0"/>
        <v>-</v>
      </c>
      <c r="L46" s="40">
        <f t="shared" si="1"/>
        <v>100</v>
      </c>
      <c r="M46" s="40">
        <f t="shared" si="2"/>
        <v>0</v>
      </c>
    </row>
    <row r="47" spans="1:13" x14ac:dyDescent="0.25">
      <c r="A47" s="5" t="s">
        <v>72</v>
      </c>
      <c r="B47" s="6"/>
      <c r="C47" s="6"/>
      <c r="D47" s="5" t="s">
        <v>73</v>
      </c>
      <c r="E47" s="6"/>
      <c r="F47" s="5"/>
      <c r="G47" s="7">
        <f>+G48+G74</f>
        <v>30081.71</v>
      </c>
      <c r="H47" s="7">
        <f>+H48+H74</f>
        <v>621500</v>
      </c>
      <c r="I47" s="7">
        <f>+I48+I74</f>
        <v>621230</v>
      </c>
      <c r="J47" s="7">
        <f>+J48+J74</f>
        <v>372069.54000000004</v>
      </c>
      <c r="K47" s="37">
        <f t="shared" si="0"/>
        <v>1236.8629974825235</v>
      </c>
      <c r="L47" s="37">
        <f t="shared" si="1"/>
        <v>99.956556717618668</v>
      </c>
      <c r="M47" s="37">
        <f t="shared" si="2"/>
        <v>59.892397340759459</v>
      </c>
    </row>
    <row r="48" spans="1:13" x14ac:dyDescent="0.25">
      <c r="A48" s="18" t="s">
        <v>74</v>
      </c>
      <c r="B48" s="19"/>
      <c r="C48" s="19"/>
      <c r="D48" s="18" t="s">
        <v>75</v>
      </c>
      <c r="E48" s="19"/>
      <c r="F48" s="18"/>
      <c r="G48" s="20">
        <f>+G49+G52+G69</f>
        <v>30081.71</v>
      </c>
      <c r="H48" s="20">
        <f>+H49+H52+H69</f>
        <v>620500</v>
      </c>
      <c r="I48" s="20">
        <f>+I49+I52+I69</f>
        <v>620230</v>
      </c>
      <c r="J48" s="20">
        <f>+J49+J52+J69</f>
        <v>372069.54000000004</v>
      </c>
      <c r="K48" s="20">
        <f t="shared" si="0"/>
        <v>1236.8629974825235</v>
      </c>
      <c r="L48" s="20">
        <f t="shared" si="1"/>
        <v>99.956486704270759</v>
      </c>
      <c r="M48" s="20">
        <f t="shared" si="2"/>
        <v>59.988962159199012</v>
      </c>
    </row>
    <row r="49" spans="1:13" x14ac:dyDescent="0.25">
      <c r="A49" s="24" t="s">
        <v>76</v>
      </c>
      <c r="B49" s="25"/>
      <c r="C49" s="25"/>
      <c r="D49" s="24" t="s">
        <v>77</v>
      </c>
      <c r="E49" s="25"/>
      <c r="F49" s="24"/>
      <c r="G49" s="26">
        <f t="shared" ref="G49:J50" si="7">+G50</f>
        <v>14690</v>
      </c>
      <c r="H49" s="26">
        <f t="shared" si="7"/>
        <v>59000</v>
      </c>
      <c r="I49" s="26">
        <f t="shared" si="7"/>
        <v>59000</v>
      </c>
      <c r="J49" s="26">
        <f t="shared" si="7"/>
        <v>52380.54</v>
      </c>
      <c r="K49" s="41">
        <f t="shared" si="0"/>
        <v>356.57277059223964</v>
      </c>
      <c r="L49" s="41">
        <f t="shared" si="1"/>
        <v>100</v>
      </c>
      <c r="M49" s="41">
        <f t="shared" si="2"/>
        <v>88.780576271186433</v>
      </c>
    </row>
    <row r="50" spans="1:13" x14ac:dyDescent="0.25">
      <c r="A50" s="8"/>
      <c r="B50" s="9" t="s">
        <v>78</v>
      </c>
      <c r="C50" s="8"/>
      <c r="D50" s="9" t="s">
        <v>79</v>
      </c>
      <c r="E50" s="10">
        <v>1091903</v>
      </c>
      <c r="F50" s="9" t="s">
        <v>25</v>
      </c>
      <c r="G50" s="10">
        <f t="shared" si="7"/>
        <v>14690</v>
      </c>
      <c r="H50" s="10">
        <f t="shared" si="7"/>
        <v>59000</v>
      </c>
      <c r="I50" s="10">
        <f t="shared" si="7"/>
        <v>59000</v>
      </c>
      <c r="J50" s="10">
        <f t="shared" si="7"/>
        <v>52380.54</v>
      </c>
      <c r="K50" s="39">
        <f t="shared" si="0"/>
        <v>356.57277059223964</v>
      </c>
      <c r="L50" s="39">
        <f t="shared" si="1"/>
        <v>100</v>
      </c>
      <c r="M50" s="39">
        <f t="shared" si="2"/>
        <v>88.780576271186433</v>
      </c>
    </row>
    <row r="51" spans="1:13" x14ac:dyDescent="0.25">
      <c r="A51" s="12"/>
      <c r="B51" s="12"/>
      <c r="C51" s="11" t="s">
        <v>15</v>
      </c>
      <c r="D51" s="11" t="s">
        <v>16</v>
      </c>
      <c r="E51" s="12"/>
      <c r="F51" s="11"/>
      <c r="G51" s="13">
        <v>14690</v>
      </c>
      <c r="H51" s="13">
        <v>59000</v>
      </c>
      <c r="I51" s="13">
        <v>59000</v>
      </c>
      <c r="J51" s="13">
        <v>52380.54</v>
      </c>
      <c r="K51" s="40">
        <f t="shared" si="0"/>
        <v>356.57277059223964</v>
      </c>
      <c r="L51" s="40">
        <f t="shared" si="1"/>
        <v>100</v>
      </c>
      <c r="M51" s="40">
        <f t="shared" si="2"/>
        <v>88.780576271186433</v>
      </c>
    </row>
    <row r="52" spans="1:13" x14ac:dyDescent="0.25">
      <c r="A52" s="24" t="s">
        <v>80</v>
      </c>
      <c r="B52" s="25"/>
      <c r="C52" s="25"/>
      <c r="D52" s="24" t="s">
        <v>81</v>
      </c>
      <c r="E52" s="25"/>
      <c r="F52" s="24"/>
      <c r="G52" s="26">
        <f>G53+G55+G58+G59</f>
        <v>15391.71</v>
      </c>
      <c r="H52" s="26">
        <f>H53+H55+H57+H59+H63+H65+H67</f>
        <v>146500</v>
      </c>
      <c r="I52" s="26">
        <f>I53+I55+I57+I59+I63+I65+I67</f>
        <v>146230</v>
      </c>
      <c r="J52" s="26">
        <f>J53+J55+J57+J59+J63+J65+J67</f>
        <v>97217.450000000012</v>
      </c>
      <c r="K52" s="41">
        <f t="shared" si="0"/>
        <v>631.6221524444004</v>
      </c>
      <c r="L52" s="41">
        <f t="shared" si="1"/>
        <v>99.815699658703068</v>
      </c>
      <c r="M52" s="41">
        <f t="shared" si="2"/>
        <v>66.482561717841762</v>
      </c>
    </row>
    <row r="53" spans="1:13" x14ac:dyDescent="0.25">
      <c r="A53" s="8"/>
      <c r="B53" s="9" t="s">
        <v>82</v>
      </c>
      <c r="C53" s="8"/>
      <c r="D53" s="9" t="s">
        <v>83</v>
      </c>
      <c r="E53" s="10">
        <v>139928.64000000001</v>
      </c>
      <c r="F53" s="9" t="s">
        <v>84</v>
      </c>
      <c r="G53" s="10">
        <f>+G54</f>
        <v>0</v>
      </c>
      <c r="H53" s="10">
        <f>+H54</f>
        <v>5000</v>
      </c>
      <c r="I53" s="10">
        <f>+I54</f>
        <v>4730</v>
      </c>
      <c r="J53" s="10">
        <f>+J54</f>
        <v>1744.6</v>
      </c>
      <c r="K53" s="39" t="str">
        <f t="shared" si="0"/>
        <v>-</v>
      </c>
      <c r="L53" s="39">
        <f t="shared" si="1"/>
        <v>94.6</v>
      </c>
      <c r="M53" s="39">
        <f t="shared" si="2"/>
        <v>36.883720930232556</v>
      </c>
    </row>
    <row r="54" spans="1:13" x14ac:dyDescent="0.25">
      <c r="A54" s="12"/>
      <c r="B54" s="12"/>
      <c r="C54" s="11" t="s">
        <v>15</v>
      </c>
      <c r="D54" s="11" t="s">
        <v>16</v>
      </c>
      <c r="E54" s="12"/>
      <c r="F54" s="11"/>
      <c r="G54" s="13">
        <v>0</v>
      </c>
      <c r="H54" s="13">
        <v>5000</v>
      </c>
      <c r="I54" s="13">
        <v>4730</v>
      </c>
      <c r="J54" s="13">
        <v>1744.6</v>
      </c>
      <c r="K54" s="40" t="str">
        <f t="shared" si="0"/>
        <v>-</v>
      </c>
      <c r="L54" s="40">
        <f t="shared" si="1"/>
        <v>94.6</v>
      </c>
      <c r="M54" s="40">
        <f t="shared" si="2"/>
        <v>36.883720930232556</v>
      </c>
    </row>
    <row r="55" spans="1:13" x14ac:dyDescent="0.25">
      <c r="A55" s="8"/>
      <c r="B55" s="9" t="s">
        <v>85</v>
      </c>
      <c r="C55" s="8"/>
      <c r="D55" s="9" t="s">
        <v>86</v>
      </c>
      <c r="E55" s="10">
        <v>77668.98</v>
      </c>
      <c r="F55" s="9" t="s">
        <v>87</v>
      </c>
      <c r="G55" s="10">
        <f>+G56</f>
        <v>6029.46</v>
      </c>
      <c r="H55" s="10">
        <f>+H56</f>
        <v>30000</v>
      </c>
      <c r="I55" s="10">
        <f>+I56</f>
        <v>30000</v>
      </c>
      <c r="J55" s="10">
        <f>+J56</f>
        <v>4273.6899999999996</v>
      </c>
      <c r="K55" s="39">
        <f t="shared" si="0"/>
        <v>70.880145153960711</v>
      </c>
      <c r="L55" s="39">
        <f t="shared" si="1"/>
        <v>100</v>
      </c>
      <c r="M55" s="39">
        <f t="shared" si="2"/>
        <v>14.245633333333332</v>
      </c>
    </row>
    <row r="56" spans="1:13" x14ac:dyDescent="0.25">
      <c r="A56" s="12"/>
      <c r="B56" s="12"/>
      <c r="C56" s="11" t="s">
        <v>15</v>
      </c>
      <c r="D56" s="11" t="s">
        <v>16</v>
      </c>
      <c r="E56" s="12"/>
      <c r="F56" s="11"/>
      <c r="G56" s="13">
        <v>6029.46</v>
      </c>
      <c r="H56" s="13">
        <v>30000</v>
      </c>
      <c r="I56" s="13">
        <v>30000</v>
      </c>
      <c r="J56" s="13">
        <v>4273.6899999999996</v>
      </c>
      <c r="K56" s="40">
        <f t="shared" si="0"/>
        <v>70.880145153960711</v>
      </c>
      <c r="L56" s="40">
        <f t="shared" si="1"/>
        <v>100</v>
      </c>
      <c r="M56" s="40">
        <f t="shared" si="2"/>
        <v>14.245633333333332</v>
      </c>
    </row>
    <row r="57" spans="1:13" x14ac:dyDescent="0.25">
      <c r="A57" s="8"/>
      <c r="B57" s="9" t="s">
        <v>88</v>
      </c>
      <c r="C57" s="8"/>
      <c r="D57" s="9" t="s">
        <v>89</v>
      </c>
      <c r="E57" s="10">
        <v>23528</v>
      </c>
      <c r="F57" s="9" t="s">
        <v>87</v>
      </c>
      <c r="G57" s="10">
        <f>+G58</f>
        <v>9362.25</v>
      </c>
      <c r="H57" s="10">
        <f>+H58</f>
        <v>2500</v>
      </c>
      <c r="I57" s="10">
        <f>+I58</f>
        <v>2500</v>
      </c>
      <c r="J57" s="10">
        <f>+J58</f>
        <v>2440</v>
      </c>
      <c r="K57" s="39">
        <f t="shared" si="0"/>
        <v>26.062111137814092</v>
      </c>
      <c r="L57" s="39">
        <f t="shared" si="1"/>
        <v>100</v>
      </c>
      <c r="M57" s="39">
        <f t="shared" si="2"/>
        <v>97.6</v>
      </c>
    </row>
    <row r="58" spans="1:13" x14ac:dyDescent="0.25">
      <c r="A58" s="12"/>
      <c r="B58" s="12"/>
      <c r="C58" s="11" t="s">
        <v>15</v>
      </c>
      <c r="D58" s="11" t="s">
        <v>16</v>
      </c>
      <c r="E58" s="12"/>
      <c r="F58" s="11"/>
      <c r="G58" s="13">
        <v>9362.25</v>
      </c>
      <c r="H58" s="13">
        <v>2500</v>
      </c>
      <c r="I58" s="13">
        <v>2500</v>
      </c>
      <c r="J58" s="13">
        <v>2440</v>
      </c>
      <c r="K58" s="40">
        <f t="shared" si="0"/>
        <v>26.062111137814092</v>
      </c>
      <c r="L58" s="40">
        <f t="shared" si="1"/>
        <v>100</v>
      </c>
      <c r="M58" s="40">
        <f t="shared" si="2"/>
        <v>97.6</v>
      </c>
    </row>
    <row r="59" spans="1:13" x14ac:dyDescent="0.25">
      <c r="A59" s="8"/>
      <c r="B59" s="9" t="s">
        <v>90</v>
      </c>
      <c r="C59" s="8"/>
      <c r="D59" s="9" t="s">
        <v>91</v>
      </c>
      <c r="E59" s="10">
        <v>70000</v>
      </c>
      <c r="F59" s="9" t="s">
        <v>92</v>
      </c>
      <c r="G59" s="10">
        <f>+G60+G61+G62</f>
        <v>0</v>
      </c>
      <c r="H59" s="10">
        <f>+H60+H61+H62</f>
        <v>60000</v>
      </c>
      <c r="I59" s="10">
        <f>+I60+I61+I62</f>
        <v>60000</v>
      </c>
      <c r="J59" s="10">
        <f>+J60+J61+J62</f>
        <v>45771.14</v>
      </c>
      <c r="K59" s="39" t="str">
        <f t="shared" si="0"/>
        <v>-</v>
      </c>
      <c r="L59" s="39">
        <f t="shared" si="1"/>
        <v>100</v>
      </c>
      <c r="M59" s="39">
        <f t="shared" si="2"/>
        <v>76.285233333333338</v>
      </c>
    </row>
    <row r="60" spans="1:13" x14ac:dyDescent="0.25">
      <c r="A60" s="12"/>
      <c r="B60" s="12"/>
      <c r="C60" s="11" t="s">
        <v>15</v>
      </c>
      <c r="D60" s="11" t="s">
        <v>16</v>
      </c>
      <c r="E60" s="12"/>
      <c r="F60" s="11"/>
      <c r="G60" s="13">
        <v>0</v>
      </c>
      <c r="H60" s="13">
        <v>44736</v>
      </c>
      <c r="I60" s="13">
        <v>44736</v>
      </c>
      <c r="J60" s="13">
        <v>45771.14</v>
      </c>
      <c r="K60" s="40" t="str">
        <f t="shared" si="0"/>
        <v>-</v>
      </c>
      <c r="L60" s="40">
        <f t="shared" si="1"/>
        <v>100</v>
      </c>
      <c r="M60" s="40">
        <f t="shared" si="2"/>
        <v>102.31388590844064</v>
      </c>
    </row>
    <row r="61" spans="1:13" x14ac:dyDescent="0.25">
      <c r="A61" s="12"/>
      <c r="B61" s="12"/>
      <c r="C61" s="11" t="s">
        <v>65</v>
      </c>
      <c r="D61" s="11" t="s">
        <v>66</v>
      </c>
      <c r="E61" s="12"/>
      <c r="F61" s="11"/>
      <c r="G61" s="13">
        <v>0</v>
      </c>
      <c r="H61" s="13">
        <v>3053</v>
      </c>
      <c r="I61" s="13">
        <v>3053</v>
      </c>
      <c r="J61" s="13">
        <v>0</v>
      </c>
      <c r="K61" s="40" t="str">
        <f t="shared" si="0"/>
        <v>-</v>
      </c>
      <c r="L61" s="40">
        <f t="shared" si="1"/>
        <v>100</v>
      </c>
      <c r="M61" s="40">
        <f t="shared" si="2"/>
        <v>0</v>
      </c>
    </row>
    <row r="62" spans="1:13" x14ac:dyDescent="0.25">
      <c r="A62" s="12"/>
      <c r="B62" s="12"/>
      <c r="C62" s="11" t="s">
        <v>93</v>
      </c>
      <c r="D62" s="11" t="s">
        <v>94</v>
      </c>
      <c r="E62" s="12"/>
      <c r="F62" s="11"/>
      <c r="G62" s="13">
        <v>0</v>
      </c>
      <c r="H62" s="13">
        <v>12211</v>
      </c>
      <c r="I62" s="13">
        <v>12211</v>
      </c>
      <c r="J62" s="13">
        <v>0</v>
      </c>
      <c r="K62" s="40" t="str">
        <f t="shared" si="0"/>
        <v>-</v>
      </c>
      <c r="L62" s="40">
        <f t="shared" si="1"/>
        <v>100</v>
      </c>
      <c r="M62" s="40">
        <f t="shared" si="2"/>
        <v>0</v>
      </c>
    </row>
    <row r="63" spans="1:13" x14ac:dyDescent="0.25">
      <c r="A63" s="8"/>
      <c r="B63" s="9" t="s">
        <v>95</v>
      </c>
      <c r="C63" s="8"/>
      <c r="D63" s="9" t="s">
        <v>96</v>
      </c>
      <c r="E63" s="10">
        <v>22000</v>
      </c>
      <c r="F63" s="9" t="s">
        <v>34</v>
      </c>
      <c r="G63" s="10">
        <f>+G64</f>
        <v>0</v>
      </c>
      <c r="H63" s="10">
        <f>+H64</f>
        <v>22000</v>
      </c>
      <c r="I63" s="10">
        <f>+I64</f>
        <v>22000</v>
      </c>
      <c r="J63" s="10">
        <f>+J64</f>
        <v>21964.29</v>
      </c>
      <c r="K63" s="39" t="str">
        <f t="shared" si="0"/>
        <v>-</v>
      </c>
      <c r="L63" s="39">
        <f t="shared" si="1"/>
        <v>100</v>
      </c>
      <c r="M63" s="39">
        <f t="shared" si="2"/>
        <v>99.837681818181821</v>
      </c>
    </row>
    <row r="64" spans="1:13" x14ac:dyDescent="0.25">
      <c r="A64" s="12"/>
      <c r="B64" s="12"/>
      <c r="C64" s="11" t="s">
        <v>15</v>
      </c>
      <c r="D64" s="11" t="s">
        <v>16</v>
      </c>
      <c r="E64" s="12"/>
      <c r="F64" s="11"/>
      <c r="G64" s="13">
        <v>0</v>
      </c>
      <c r="H64" s="13">
        <v>22000</v>
      </c>
      <c r="I64" s="13">
        <v>22000</v>
      </c>
      <c r="J64" s="13">
        <v>21964.29</v>
      </c>
      <c r="K64" s="40" t="str">
        <f t="shared" si="0"/>
        <v>-</v>
      </c>
      <c r="L64" s="40">
        <f t="shared" si="1"/>
        <v>100</v>
      </c>
      <c r="M64" s="40">
        <f t="shared" si="2"/>
        <v>99.837681818181821</v>
      </c>
    </row>
    <row r="65" spans="1:13" x14ac:dyDescent="0.25">
      <c r="A65" s="8"/>
      <c r="B65" s="9" t="s">
        <v>97</v>
      </c>
      <c r="C65" s="8"/>
      <c r="D65" s="9" t="s">
        <v>98</v>
      </c>
      <c r="E65" s="10">
        <v>11000</v>
      </c>
      <c r="F65" s="9" t="s">
        <v>34</v>
      </c>
      <c r="G65" s="10">
        <f>+G66</f>
        <v>0</v>
      </c>
      <c r="H65" s="10">
        <f>+H66</f>
        <v>11000</v>
      </c>
      <c r="I65" s="10">
        <f>+I66</f>
        <v>11000</v>
      </c>
      <c r="J65" s="10">
        <f>+J66</f>
        <v>10707.57</v>
      </c>
      <c r="K65" s="39" t="str">
        <f t="shared" ref="K65:K116" si="8">IF(G65&lt;&gt;0,J65/G65*100,"-")</f>
        <v>-</v>
      </c>
      <c r="L65" s="39">
        <f t="shared" ref="L65:L116" si="9">IF(H65&lt;&gt;0,I65/H65*100,"-")</f>
        <v>100</v>
      </c>
      <c r="M65" s="39">
        <f t="shared" ref="M65:M116" si="10">IF(I65&lt;&gt;0,J65/I65*100,"-")</f>
        <v>97.341545454545454</v>
      </c>
    </row>
    <row r="66" spans="1:13" x14ac:dyDescent="0.25">
      <c r="A66" s="12"/>
      <c r="B66" s="12"/>
      <c r="C66" s="11" t="s">
        <v>15</v>
      </c>
      <c r="D66" s="11" t="s">
        <v>16</v>
      </c>
      <c r="E66" s="12"/>
      <c r="F66" s="11"/>
      <c r="G66" s="13">
        <v>0</v>
      </c>
      <c r="H66" s="13">
        <v>11000</v>
      </c>
      <c r="I66" s="13">
        <v>11000</v>
      </c>
      <c r="J66" s="13">
        <v>10707.57</v>
      </c>
      <c r="K66" s="40" t="str">
        <f t="shared" si="8"/>
        <v>-</v>
      </c>
      <c r="L66" s="40">
        <f t="shared" si="9"/>
        <v>100</v>
      </c>
      <c r="M66" s="40">
        <f t="shared" si="10"/>
        <v>97.341545454545454</v>
      </c>
    </row>
    <row r="67" spans="1:13" x14ac:dyDescent="0.25">
      <c r="A67" s="8"/>
      <c r="B67" s="9" t="s">
        <v>99</v>
      </c>
      <c r="C67" s="8"/>
      <c r="D67" s="9" t="s">
        <v>100</v>
      </c>
      <c r="E67" s="10">
        <v>16000</v>
      </c>
      <c r="F67" s="9" t="s">
        <v>34</v>
      </c>
      <c r="G67" s="10">
        <f>+G68</f>
        <v>0</v>
      </c>
      <c r="H67" s="10">
        <f>+H68</f>
        <v>16000</v>
      </c>
      <c r="I67" s="10">
        <f>+I68</f>
        <v>16000</v>
      </c>
      <c r="J67" s="10">
        <f>+J68</f>
        <v>10316.16</v>
      </c>
      <c r="K67" s="39" t="str">
        <f t="shared" si="8"/>
        <v>-</v>
      </c>
      <c r="L67" s="39">
        <f t="shared" si="9"/>
        <v>100</v>
      </c>
      <c r="M67" s="39">
        <f t="shared" si="10"/>
        <v>64.475999999999999</v>
      </c>
    </row>
    <row r="68" spans="1:13" x14ac:dyDescent="0.25">
      <c r="A68" s="12"/>
      <c r="B68" s="12"/>
      <c r="C68" s="11" t="s">
        <v>15</v>
      </c>
      <c r="D68" s="11" t="s">
        <v>16</v>
      </c>
      <c r="E68" s="12"/>
      <c r="F68" s="11"/>
      <c r="G68" s="13">
        <v>0</v>
      </c>
      <c r="H68" s="13">
        <v>16000</v>
      </c>
      <c r="I68" s="13">
        <v>16000</v>
      </c>
      <c r="J68" s="13">
        <v>10316.16</v>
      </c>
      <c r="K68" s="40" t="str">
        <f t="shared" si="8"/>
        <v>-</v>
      </c>
      <c r="L68" s="40">
        <f t="shared" si="9"/>
        <v>100</v>
      </c>
      <c r="M68" s="40">
        <f t="shared" si="10"/>
        <v>64.475999999999999</v>
      </c>
    </row>
    <row r="69" spans="1:13" x14ac:dyDescent="0.25">
      <c r="A69" s="24" t="s">
        <v>101</v>
      </c>
      <c r="B69" s="25"/>
      <c r="C69" s="25"/>
      <c r="D69" s="24" t="s">
        <v>102</v>
      </c>
      <c r="E69" s="25"/>
      <c r="F69" s="24"/>
      <c r="G69" s="26">
        <f>+G70</f>
        <v>0</v>
      </c>
      <c r="H69" s="26">
        <f>+H70</f>
        <v>415000</v>
      </c>
      <c r="I69" s="26">
        <f>+I70</f>
        <v>415000</v>
      </c>
      <c r="J69" s="26">
        <f>+J70</f>
        <v>222471.55</v>
      </c>
      <c r="K69" s="41" t="str">
        <f t="shared" si="8"/>
        <v>-</v>
      </c>
      <c r="L69" s="41">
        <f t="shared" si="9"/>
        <v>100</v>
      </c>
      <c r="M69" s="41">
        <f t="shared" si="10"/>
        <v>53.607602409638552</v>
      </c>
    </row>
    <row r="70" spans="1:13" x14ac:dyDescent="0.25">
      <c r="A70" s="8"/>
      <c r="B70" s="9" t="s">
        <v>103</v>
      </c>
      <c r="C70" s="8"/>
      <c r="D70" s="9" t="s">
        <v>104</v>
      </c>
      <c r="E70" s="10">
        <v>1164240</v>
      </c>
      <c r="F70" s="9" t="s">
        <v>105</v>
      </c>
      <c r="G70" s="10">
        <f>+G71+G72+G73</f>
        <v>0</v>
      </c>
      <c r="H70" s="10">
        <f>+H71+H72+H73</f>
        <v>415000</v>
      </c>
      <c r="I70" s="10">
        <f>+I71+I72+I73</f>
        <v>415000</v>
      </c>
      <c r="J70" s="10">
        <f>+J71+J72+J73</f>
        <v>222471.55</v>
      </c>
      <c r="K70" s="39" t="str">
        <f t="shared" si="8"/>
        <v>-</v>
      </c>
      <c r="L70" s="39">
        <f t="shared" si="9"/>
        <v>100</v>
      </c>
      <c r="M70" s="39">
        <f t="shared" si="10"/>
        <v>53.607602409638552</v>
      </c>
    </row>
    <row r="71" spans="1:13" x14ac:dyDescent="0.25">
      <c r="A71" s="12"/>
      <c r="B71" s="12"/>
      <c r="C71" s="11" t="s">
        <v>15</v>
      </c>
      <c r="D71" s="11" t="s">
        <v>16</v>
      </c>
      <c r="E71" s="12"/>
      <c r="F71" s="11"/>
      <c r="G71" s="13">
        <v>0</v>
      </c>
      <c r="H71" s="13">
        <v>192676</v>
      </c>
      <c r="I71" s="13">
        <v>192676</v>
      </c>
      <c r="J71" s="13">
        <v>166904.66</v>
      </c>
      <c r="K71" s="40" t="str">
        <f t="shared" si="8"/>
        <v>-</v>
      </c>
      <c r="L71" s="40">
        <f t="shared" si="9"/>
        <v>100</v>
      </c>
      <c r="M71" s="40">
        <f t="shared" si="10"/>
        <v>86.624519919450265</v>
      </c>
    </row>
    <row r="72" spans="1:13" x14ac:dyDescent="0.25">
      <c r="A72" s="12"/>
      <c r="B72" s="12"/>
      <c r="C72" s="11" t="s">
        <v>65</v>
      </c>
      <c r="D72" s="11" t="s">
        <v>66</v>
      </c>
      <c r="E72" s="12"/>
      <c r="F72" s="11"/>
      <c r="G72" s="13">
        <v>0</v>
      </c>
      <c r="H72" s="13">
        <v>55581</v>
      </c>
      <c r="I72" s="13">
        <v>55581</v>
      </c>
      <c r="J72" s="13">
        <v>55566.89</v>
      </c>
      <c r="K72" s="40" t="str">
        <f t="shared" si="8"/>
        <v>-</v>
      </c>
      <c r="L72" s="40">
        <f t="shared" si="9"/>
        <v>100</v>
      </c>
      <c r="M72" s="40">
        <f t="shared" si="10"/>
        <v>99.974613626958856</v>
      </c>
    </row>
    <row r="73" spans="1:13" x14ac:dyDescent="0.25">
      <c r="A73" s="12"/>
      <c r="B73" s="12"/>
      <c r="C73" s="11" t="s">
        <v>93</v>
      </c>
      <c r="D73" s="11" t="s">
        <v>94</v>
      </c>
      <c r="E73" s="12"/>
      <c r="F73" s="11"/>
      <c r="G73" s="13">
        <v>0</v>
      </c>
      <c r="H73" s="13">
        <v>166743</v>
      </c>
      <c r="I73" s="13">
        <v>166743</v>
      </c>
      <c r="J73" s="13">
        <v>0</v>
      </c>
      <c r="K73" s="40" t="str">
        <f t="shared" si="8"/>
        <v>-</v>
      </c>
      <c r="L73" s="40">
        <f t="shared" si="9"/>
        <v>100</v>
      </c>
      <c r="M73" s="40">
        <f t="shared" si="10"/>
        <v>0</v>
      </c>
    </row>
    <row r="74" spans="1:13" x14ac:dyDescent="0.25">
      <c r="A74" s="18" t="s">
        <v>106</v>
      </c>
      <c r="B74" s="19"/>
      <c r="C74" s="19"/>
      <c r="D74" s="18" t="s">
        <v>107</v>
      </c>
      <c r="E74" s="19"/>
      <c r="F74" s="18"/>
      <c r="G74" s="20">
        <f t="shared" ref="G74:J76" si="11">+G75</f>
        <v>0</v>
      </c>
      <c r="H74" s="20">
        <f t="shared" si="11"/>
        <v>1000</v>
      </c>
      <c r="I74" s="20">
        <f t="shared" si="11"/>
        <v>1000</v>
      </c>
      <c r="J74" s="20">
        <f t="shared" si="11"/>
        <v>0</v>
      </c>
      <c r="K74" s="20" t="str">
        <f t="shared" si="8"/>
        <v>-</v>
      </c>
      <c r="L74" s="20">
        <f t="shared" si="9"/>
        <v>100</v>
      </c>
      <c r="M74" s="20">
        <f t="shared" si="10"/>
        <v>0</v>
      </c>
    </row>
    <row r="75" spans="1:13" x14ac:dyDescent="0.25">
      <c r="A75" s="24" t="s">
        <v>108</v>
      </c>
      <c r="B75" s="25"/>
      <c r="C75" s="25"/>
      <c r="D75" s="24" t="s">
        <v>109</v>
      </c>
      <c r="E75" s="25"/>
      <c r="F75" s="24"/>
      <c r="G75" s="26">
        <f t="shared" si="11"/>
        <v>0</v>
      </c>
      <c r="H75" s="26">
        <f t="shared" si="11"/>
        <v>1000</v>
      </c>
      <c r="I75" s="26">
        <f t="shared" si="11"/>
        <v>1000</v>
      </c>
      <c r="J75" s="26">
        <f t="shared" si="11"/>
        <v>0</v>
      </c>
      <c r="K75" s="41" t="str">
        <f t="shared" si="8"/>
        <v>-</v>
      </c>
      <c r="L75" s="41">
        <f t="shared" si="9"/>
        <v>100</v>
      </c>
      <c r="M75" s="41">
        <f t="shared" si="10"/>
        <v>0</v>
      </c>
    </row>
    <row r="76" spans="1:13" x14ac:dyDescent="0.25">
      <c r="A76" s="8"/>
      <c r="B76" s="9" t="s">
        <v>110</v>
      </c>
      <c r="C76" s="8"/>
      <c r="D76" s="9" t="s">
        <v>111</v>
      </c>
      <c r="E76" s="10">
        <v>5000</v>
      </c>
      <c r="F76" s="9" t="s">
        <v>112</v>
      </c>
      <c r="G76" s="10">
        <f t="shared" si="11"/>
        <v>0</v>
      </c>
      <c r="H76" s="10">
        <f t="shared" si="11"/>
        <v>1000</v>
      </c>
      <c r="I76" s="10">
        <f t="shared" si="11"/>
        <v>1000</v>
      </c>
      <c r="J76" s="10">
        <f t="shared" si="11"/>
        <v>0</v>
      </c>
      <c r="K76" s="39" t="str">
        <f t="shared" si="8"/>
        <v>-</v>
      </c>
      <c r="L76" s="39">
        <f t="shared" si="9"/>
        <v>100</v>
      </c>
      <c r="M76" s="39">
        <f t="shared" si="10"/>
        <v>0</v>
      </c>
    </row>
    <row r="77" spans="1:13" x14ac:dyDescent="0.25">
      <c r="A77" s="12"/>
      <c r="B77" s="12"/>
      <c r="C77" s="11" t="s">
        <v>65</v>
      </c>
      <c r="D77" s="11" t="s">
        <v>66</v>
      </c>
      <c r="E77" s="12"/>
      <c r="F77" s="11"/>
      <c r="G77" s="13">
        <v>0</v>
      </c>
      <c r="H77" s="13">
        <v>1000</v>
      </c>
      <c r="I77" s="13">
        <v>1000</v>
      </c>
      <c r="J77" s="13">
        <v>0</v>
      </c>
      <c r="K77" s="40" t="str">
        <f t="shared" si="8"/>
        <v>-</v>
      </c>
      <c r="L77" s="40">
        <f t="shared" si="9"/>
        <v>100</v>
      </c>
      <c r="M77" s="40">
        <f t="shared" si="10"/>
        <v>0</v>
      </c>
    </row>
    <row r="78" spans="1:13" x14ac:dyDescent="0.25">
      <c r="A78" s="5" t="s">
        <v>113</v>
      </c>
      <c r="B78" s="6"/>
      <c r="C78" s="6"/>
      <c r="D78" s="5" t="s">
        <v>114</v>
      </c>
      <c r="E78" s="6"/>
      <c r="F78" s="5"/>
      <c r="G78" s="7">
        <f t="shared" ref="G78:J81" si="12">+G79</f>
        <v>0</v>
      </c>
      <c r="H78" s="7">
        <f t="shared" si="12"/>
        <v>50000</v>
      </c>
      <c r="I78" s="7">
        <f t="shared" si="12"/>
        <v>50000</v>
      </c>
      <c r="J78" s="7">
        <f t="shared" si="12"/>
        <v>44584.18</v>
      </c>
      <c r="K78" s="37" t="str">
        <f t="shared" si="8"/>
        <v>-</v>
      </c>
      <c r="L78" s="37">
        <f t="shared" si="9"/>
        <v>100</v>
      </c>
      <c r="M78" s="37">
        <f t="shared" si="10"/>
        <v>89.168360000000007</v>
      </c>
    </row>
    <row r="79" spans="1:13" x14ac:dyDescent="0.25">
      <c r="A79" s="18" t="s">
        <v>115</v>
      </c>
      <c r="B79" s="19"/>
      <c r="C79" s="19"/>
      <c r="D79" s="18" t="s">
        <v>116</v>
      </c>
      <c r="E79" s="19"/>
      <c r="F79" s="18"/>
      <c r="G79" s="20">
        <f t="shared" si="12"/>
        <v>0</v>
      </c>
      <c r="H79" s="20">
        <f t="shared" si="12"/>
        <v>50000</v>
      </c>
      <c r="I79" s="20">
        <f t="shared" si="12"/>
        <v>50000</v>
      </c>
      <c r="J79" s="20">
        <f t="shared" si="12"/>
        <v>44584.18</v>
      </c>
      <c r="K79" s="20" t="str">
        <f t="shared" si="8"/>
        <v>-</v>
      </c>
      <c r="L79" s="20">
        <f t="shared" si="9"/>
        <v>100</v>
      </c>
      <c r="M79" s="20">
        <f t="shared" si="10"/>
        <v>89.168360000000007</v>
      </c>
    </row>
    <row r="80" spans="1:13" x14ac:dyDescent="0.25">
      <c r="A80" s="24" t="s">
        <v>117</v>
      </c>
      <c r="B80" s="25"/>
      <c r="C80" s="25"/>
      <c r="D80" s="24" t="s">
        <v>118</v>
      </c>
      <c r="E80" s="25"/>
      <c r="F80" s="24"/>
      <c r="G80" s="26">
        <f t="shared" si="12"/>
        <v>0</v>
      </c>
      <c r="H80" s="26">
        <f t="shared" si="12"/>
        <v>50000</v>
      </c>
      <c r="I80" s="26">
        <f t="shared" si="12"/>
        <v>50000</v>
      </c>
      <c r="J80" s="26">
        <f t="shared" si="12"/>
        <v>44584.18</v>
      </c>
      <c r="K80" s="41" t="str">
        <f t="shared" si="8"/>
        <v>-</v>
      </c>
      <c r="L80" s="41">
        <f t="shared" si="9"/>
        <v>100</v>
      </c>
      <c r="M80" s="41">
        <f t="shared" si="10"/>
        <v>89.168360000000007</v>
      </c>
    </row>
    <row r="81" spans="1:13" x14ac:dyDescent="0.25">
      <c r="A81" s="8"/>
      <c r="B81" s="9" t="s">
        <v>119</v>
      </c>
      <c r="C81" s="8"/>
      <c r="D81" s="9" t="s">
        <v>120</v>
      </c>
      <c r="E81" s="10">
        <v>50000</v>
      </c>
      <c r="F81" s="9" t="s">
        <v>34</v>
      </c>
      <c r="G81" s="10">
        <f t="shared" si="12"/>
        <v>0</v>
      </c>
      <c r="H81" s="10">
        <f t="shared" si="12"/>
        <v>50000</v>
      </c>
      <c r="I81" s="10">
        <f t="shared" si="12"/>
        <v>50000</v>
      </c>
      <c r="J81" s="10">
        <f t="shared" si="12"/>
        <v>44584.18</v>
      </c>
      <c r="K81" s="39" t="str">
        <f t="shared" si="8"/>
        <v>-</v>
      </c>
      <c r="L81" s="39">
        <f t="shared" si="9"/>
        <v>100</v>
      </c>
      <c r="M81" s="39">
        <f t="shared" si="10"/>
        <v>89.168360000000007</v>
      </c>
    </row>
    <row r="82" spans="1:13" x14ac:dyDescent="0.25">
      <c r="A82" s="12"/>
      <c r="B82" s="12"/>
      <c r="C82" s="11" t="s">
        <v>15</v>
      </c>
      <c r="D82" s="11" t="s">
        <v>16</v>
      </c>
      <c r="E82" s="12"/>
      <c r="F82" s="11"/>
      <c r="G82" s="13">
        <v>0</v>
      </c>
      <c r="H82" s="13">
        <v>50000</v>
      </c>
      <c r="I82" s="13">
        <v>50000</v>
      </c>
      <c r="J82" s="13">
        <v>44584.18</v>
      </c>
      <c r="K82" s="40" t="str">
        <f t="shared" si="8"/>
        <v>-</v>
      </c>
      <c r="L82" s="40">
        <f t="shared" si="9"/>
        <v>100</v>
      </c>
      <c r="M82" s="40">
        <f t="shared" si="10"/>
        <v>89.168360000000007</v>
      </c>
    </row>
    <row r="83" spans="1:13" x14ac:dyDescent="0.25">
      <c r="A83" s="5" t="s">
        <v>121</v>
      </c>
      <c r="B83" s="6"/>
      <c r="C83" s="6"/>
      <c r="D83" s="5" t="s">
        <v>122</v>
      </c>
      <c r="E83" s="6"/>
      <c r="F83" s="5"/>
      <c r="G83" s="7">
        <f>+G84</f>
        <v>1450234.97</v>
      </c>
      <c r="H83" s="7">
        <f>+H84</f>
        <v>2585464</v>
      </c>
      <c r="I83" s="7">
        <f>+I84</f>
        <v>2484964</v>
      </c>
      <c r="J83" s="7">
        <f>+J84</f>
        <v>1824902.3</v>
      </c>
      <c r="K83" s="37">
        <f t="shared" si="8"/>
        <v>125.83493969946127</v>
      </c>
      <c r="L83" s="37">
        <f t="shared" si="9"/>
        <v>96.112883412803271</v>
      </c>
      <c r="M83" s="37">
        <f t="shared" si="10"/>
        <v>73.437776160942363</v>
      </c>
    </row>
    <row r="84" spans="1:13" x14ac:dyDescent="0.25">
      <c r="A84" s="18" t="s">
        <v>123</v>
      </c>
      <c r="B84" s="19"/>
      <c r="C84" s="19"/>
      <c r="D84" s="18" t="s">
        <v>124</v>
      </c>
      <c r="E84" s="19"/>
      <c r="F84" s="18"/>
      <c r="G84" s="20">
        <f>+G85+G127+G144</f>
        <v>1450234.97</v>
      </c>
      <c r="H84" s="20">
        <f>+H85+H127+H144</f>
        <v>2585464</v>
      </c>
      <c r="I84" s="20">
        <f>+I85+I127+I144</f>
        <v>2484964</v>
      </c>
      <c r="J84" s="20">
        <f>+J85+J127+J144</f>
        <v>1824902.3</v>
      </c>
      <c r="K84" s="20">
        <f t="shared" si="8"/>
        <v>125.83493969946127</v>
      </c>
      <c r="L84" s="20">
        <f t="shared" si="9"/>
        <v>96.112883412803271</v>
      </c>
      <c r="M84" s="20">
        <f t="shared" si="10"/>
        <v>73.437776160942363</v>
      </c>
    </row>
    <row r="85" spans="1:13" x14ac:dyDescent="0.25">
      <c r="A85" s="24" t="s">
        <v>125</v>
      </c>
      <c r="B85" s="25"/>
      <c r="C85" s="25"/>
      <c r="D85" s="24" t="s">
        <v>126</v>
      </c>
      <c r="E85" s="25"/>
      <c r="F85" s="24"/>
      <c r="G85" s="26">
        <f>G86+G88+G90+G92+G94+G96+G98+G101+G103+G105+G107+G109+G111+G113+G115+G117+G119+G121+G123+G125</f>
        <v>1129686.58</v>
      </c>
      <c r="H85" s="26">
        <f>H86+H88+H90+H92+H94+H96+H98+H101+H103+H105+H107+H109+H111+H113+H115+H117+H119+H121+H123+H125</f>
        <v>1942674</v>
      </c>
      <c r="I85" s="26">
        <f>I86+I88+I90+I92+I94+I96+I98+I101+I103+I105+I107+I109+I111+I113+I115+I117+I119+I121+I123+I125</f>
        <v>1953974</v>
      </c>
      <c r="J85" s="26">
        <f>J86+J88+J90+J92+J94+J96+J98+J101+J103+J105+J107+J109+J111+J113+J115+J117+J119+J121+J123+J125</f>
        <v>1389665.6</v>
      </c>
      <c r="K85" s="41">
        <f t="shared" si="8"/>
        <v>123.01337597548516</v>
      </c>
      <c r="L85" s="41">
        <f t="shared" si="9"/>
        <v>100.5816724782439</v>
      </c>
      <c r="M85" s="41">
        <f t="shared" si="10"/>
        <v>71.119963725208223</v>
      </c>
    </row>
    <row r="86" spans="1:13" x14ac:dyDescent="0.25">
      <c r="A86" s="8"/>
      <c r="B86" s="9" t="s">
        <v>127</v>
      </c>
      <c r="C86" s="8"/>
      <c r="D86" s="9" t="s">
        <v>128</v>
      </c>
      <c r="E86" s="10">
        <v>1207054</v>
      </c>
      <c r="F86" s="9" t="s">
        <v>25</v>
      </c>
      <c r="G86" s="10">
        <f>+G87</f>
        <v>20134.400000000001</v>
      </c>
      <c r="H86" s="10">
        <f>+H87</f>
        <v>113000</v>
      </c>
      <c r="I86" s="10">
        <f>+I87</f>
        <v>55500</v>
      </c>
      <c r="J86" s="10">
        <f>+J87</f>
        <v>55129.36</v>
      </c>
      <c r="K86" s="39">
        <f t="shared" si="8"/>
        <v>273.80681818181813</v>
      </c>
      <c r="L86" s="39">
        <f t="shared" si="9"/>
        <v>49.115044247787608</v>
      </c>
      <c r="M86" s="39">
        <f t="shared" si="10"/>
        <v>99.332180180180188</v>
      </c>
    </row>
    <row r="87" spans="1:13" x14ac:dyDescent="0.25">
      <c r="A87" s="12"/>
      <c r="B87" s="12"/>
      <c r="C87" s="11" t="s">
        <v>15</v>
      </c>
      <c r="D87" s="11" t="s">
        <v>16</v>
      </c>
      <c r="E87" s="12"/>
      <c r="F87" s="11"/>
      <c r="G87" s="13">
        <v>20134.400000000001</v>
      </c>
      <c r="H87" s="13">
        <v>113000</v>
      </c>
      <c r="I87" s="13">
        <v>55500</v>
      </c>
      <c r="J87" s="13">
        <v>55129.36</v>
      </c>
      <c r="K87" s="40">
        <f t="shared" si="8"/>
        <v>273.80681818181813</v>
      </c>
      <c r="L87" s="40">
        <f t="shared" si="9"/>
        <v>49.115044247787608</v>
      </c>
      <c r="M87" s="40">
        <f t="shared" si="10"/>
        <v>99.332180180180188</v>
      </c>
    </row>
    <row r="88" spans="1:13" x14ac:dyDescent="0.25">
      <c r="A88" s="8"/>
      <c r="B88" s="9" t="s">
        <v>130</v>
      </c>
      <c r="C88" s="8"/>
      <c r="D88" s="9" t="s">
        <v>131</v>
      </c>
      <c r="E88" s="10">
        <v>3800901</v>
      </c>
      <c r="F88" s="9" t="s">
        <v>25</v>
      </c>
      <c r="G88" s="10">
        <f>+G89</f>
        <v>150216.28</v>
      </c>
      <c r="H88" s="10">
        <f>+H89</f>
        <v>348674</v>
      </c>
      <c r="I88" s="10">
        <f>+I89</f>
        <v>474474</v>
      </c>
      <c r="J88" s="10">
        <f>+J89</f>
        <v>474213.62</v>
      </c>
      <c r="K88" s="39">
        <f t="shared" si="8"/>
        <v>315.68723443291231</v>
      </c>
      <c r="L88" s="39">
        <f t="shared" si="9"/>
        <v>136.07954708409576</v>
      </c>
      <c r="M88" s="39">
        <f t="shared" si="10"/>
        <v>99.945122388160357</v>
      </c>
    </row>
    <row r="89" spans="1:13" x14ac:dyDescent="0.25">
      <c r="A89" s="12"/>
      <c r="B89" s="12"/>
      <c r="C89" s="11" t="s">
        <v>15</v>
      </c>
      <c r="D89" s="11" t="s">
        <v>16</v>
      </c>
      <c r="E89" s="12"/>
      <c r="F89" s="11"/>
      <c r="G89" s="13">
        <v>150216.28</v>
      </c>
      <c r="H89" s="13">
        <v>348674</v>
      </c>
      <c r="I89" s="13">
        <v>474474</v>
      </c>
      <c r="J89" s="13">
        <v>474213.62</v>
      </c>
      <c r="K89" s="40">
        <f t="shared" si="8"/>
        <v>315.68723443291231</v>
      </c>
      <c r="L89" s="40">
        <f t="shared" si="9"/>
        <v>136.07954708409576</v>
      </c>
      <c r="M89" s="40">
        <f t="shared" si="10"/>
        <v>99.945122388160357</v>
      </c>
    </row>
    <row r="90" spans="1:13" x14ac:dyDescent="0.25">
      <c r="A90" s="8"/>
      <c r="B90" s="9" t="s">
        <v>132</v>
      </c>
      <c r="C90" s="8"/>
      <c r="D90" s="9" t="s">
        <v>133</v>
      </c>
      <c r="E90" s="10">
        <v>607636</v>
      </c>
      <c r="F90" s="9" t="s">
        <v>105</v>
      </c>
      <c r="G90" s="10">
        <f>+G91</f>
        <v>0</v>
      </c>
      <c r="H90" s="10">
        <f>+H91</f>
        <v>1000</v>
      </c>
      <c r="I90" s="10">
        <f>+I91</f>
        <v>1000</v>
      </c>
      <c r="J90" s="10">
        <f>+J91</f>
        <v>0</v>
      </c>
      <c r="K90" s="39" t="str">
        <f t="shared" si="8"/>
        <v>-</v>
      </c>
      <c r="L90" s="39">
        <f t="shared" si="9"/>
        <v>100</v>
      </c>
      <c r="M90" s="39">
        <f t="shared" si="10"/>
        <v>0</v>
      </c>
    </row>
    <row r="91" spans="1:13" x14ac:dyDescent="0.25">
      <c r="A91" s="12"/>
      <c r="B91" s="12"/>
      <c r="C91" s="11" t="s">
        <v>15</v>
      </c>
      <c r="D91" s="11" t="s">
        <v>16</v>
      </c>
      <c r="E91" s="12"/>
      <c r="F91" s="11"/>
      <c r="G91" s="13">
        <v>0</v>
      </c>
      <c r="H91" s="13">
        <v>1000</v>
      </c>
      <c r="I91" s="13">
        <v>1000</v>
      </c>
      <c r="J91" s="13">
        <v>0</v>
      </c>
      <c r="K91" s="40" t="str">
        <f t="shared" si="8"/>
        <v>-</v>
      </c>
      <c r="L91" s="40">
        <f t="shared" si="9"/>
        <v>100</v>
      </c>
      <c r="M91" s="40">
        <f t="shared" si="10"/>
        <v>0</v>
      </c>
    </row>
    <row r="92" spans="1:13" x14ac:dyDescent="0.25">
      <c r="A92" s="8"/>
      <c r="B92" s="9" t="s">
        <v>134</v>
      </c>
      <c r="C92" s="8"/>
      <c r="D92" s="9" t="s">
        <v>135</v>
      </c>
      <c r="E92" s="10">
        <v>639940</v>
      </c>
      <c r="F92" s="9" t="s">
        <v>136</v>
      </c>
      <c r="G92" s="10">
        <f>+G93</f>
        <v>0</v>
      </c>
      <c r="H92" s="10">
        <f>+H93</f>
        <v>15000</v>
      </c>
      <c r="I92" s="10">
        <f>+I93</f>
        <v>15000</v>
      </c>
      <c r="J92" s="10">
        <f>+J93</f>
        <v>7320</v>
      </c>
      <c r="K92" s="39" t="str">
        <f t="shared" si="8"/>
        <v>-</v>
      </c>
      <c r="L92" s="39">
        <f t="shared" si="9"/>
        <v>100</v>
      </c>
      <c r="M92" s="39">
        <f t="shared" si="10"/>
        <v>48.8</v>
      </c>
    </row>
    <row r="93" spans="1:13" x14ac:dyDescent="0.25">
      <c r="A93" s="12"/>
      <c r="B93" s="12"/>
      <c r="C93" s="11" t="s">
        <v>15</v>
      </c>
      <c r="D93" s="11" t="s">
        <v>16</v>
      </c>
      <c r="E93" s="12"/>
      <c r="F93" s="11"/>
      <c r="G93" s="13">
        <v>0</v>
      </c>
      <c r="H93" s="13">
        <v>15000</v>
      </c>
      <c r="I93" s="13">
        <v>15000</v>
      </c>
      <c r="J93" s="13">
        <v>7320</v>
      </c>
      <c r="K93" s="40" t="str">
        <f t="shared" si="8"/>
        <v>-</v>
      </c>
      <c r="L93" s="40">
        <f t="shared" si="9"/>
        <v>100</v>
      </c>
      <c r="M93" s="40">
        <f t="shared" si="10"/>
        <v>48.8</v>
      </c>
    </row>
    <row r="94" spans="1:13" x14ac:dyDescent="0.25">
      <c r="A94" s="8"/>
      <c r="B94" s="9" t="s">
        <v>137</v>
      </c>
      <c r="C94" s="8"/>
      <c r="D94" s="9" t="s">
        <v>138</v>
      </c>
      <c r="E94" s="10">
        <v>1083958</v>
      </c>
      <c r="F94" s="9" t="s">
        <v>139</v>
      </c>
      <c r="G94" s="10">
        <f>+G95</f>
        <v>8414.9599999999991</v>
      </c>
      <c r="H94" s="10">
        <f>+H95</f>
        <v>20000</v>
      </c>
      <c r="I94" s="10">
        <f>+I95</f>
        <v>20000</v>
      </c>
      <c r="J94" s="10">
        <f>+J95</f>
        <v>0</v>
      </c>
      <c r="K94" s="39">
        <f t="shared" si="8"/>
        <v>0</v>
      </c>
      <c r="L94" s="39">
        <f t="shared" si="9"/>
        <v>100</v>
      </c>
      <c r="M94" s="39">
        <f t="shared" si="10"/>
        <v>0</v>
      </c>
    </row>
    <row r="95" spans="1:13" x14ac:dyDescent="0.25">
      <c r="A95" s="12"/>
      <c r="B95" s="12"/>
      <c r="C95" s="11" t="s">
        <v>15</v>
      </c>
      <c r="D95" s="11" t="s">
        <v>16</v>
      </c>
      <c r="E95" s="12"/>
      <c r="F95" s="11"/>
      <c r="G95" s="13">
        <v>8414.9599999999991</v>
      </c>
      <c r="H95" s="13">
        <v>20000</v>
      </c>
      <c r="I95" s="13">
        <v>20000</v>
      </c>
      <c r="J95" s="13">
        <v>0</v>
      </c>
      <c r="K95" s="40">
        <f t="shared" si="8"/>
        <v>0</v>
      </c>
      <c r="L95" s="40">
        <f t="shared" si="9"/>
        <v>100</v>
      </c>
      <c r="M95" s="40">
        <f t="shared" si="10"/>
        <v>0</v>
      </c>
    </row>
    <row r="96" spans="1:13" x14ac:dyDescent="0.25">
      <c r="A96" s="8"/>
      <c r="B96" s="9" t="s">
        <v>140</v>
      </c>
      <c r="C96" s="8"/>
      <c r="D96" s="9" t="s">
        <v>141</v>
      </c>
      <c r="E96" s="10">
        <v>644912</v>
      </c>
      <c r="F96" s="9" t="s">
        <v>142</v>
      </c>
      <c r="G96" s="10">
        <f>+G97</f>
        <v>29448.91</v>
      </c>
      <c r="H96" s="10">
        <f>+H97</f>
        <v>150000</v>
      </c>
      <c r="I96" s="10">
        <f>+I97</f>
        <v>92000</v>
      </c>
      <c r="J96" s="10">
        <f>+J97</f>
        <v>8403.56</v>
      </c>
      <c r="K96" s="39">
        <f t="shared" si="8"/>
        <v>28.536064662495146</v>
      </c>
      <c r="L96" s="39">
        <f t="shared" si="9"/>
        <v>61.333333333333329</v>
      </c>
      <c r="M96" s="39">
        <f t="shared" si="10"/>
        <v>9.1343043478260864</v>
      </c>
    </row>
    <row r="97" spans="1:13" x14ac:dyDescent="0.25">
      <c r="A97" s="12"/>
      <c r="B97" s="12"/>
      <c r="C97" s="11" t="s">
        <v>15</v>
      </c>
      <c r="D97" s="11" t="s">
        <v>16</v>
      </c>
      <c r="E97" s="12"/>
      <c r="F97" s="11"/>
      <c r="G97" s="13">
        <v>29448.91</v>
      </c>
      <c r="H97" s="13">
        <v>150000</v>
      </c>
      <c r="I97" s="13">
        <v>92000</v>
      </c>
      <c r="J97" s="13">
        <v>8403.56</v>
      </c>
      <c r="K97" s="40">
        <f t="shared" si="8"/>
        <v>28.536064662495146</v>
      </c>
      <c r="L97" s="40">
        <f t="shared" si="9"/>
        <v>61.333333333333329</v>
      </c>
      <c r="M97" s="40">
        <f t="shared" si="10"/>
        <v>9.1343043478260864</v>
      </c>
    </row>
    <row r="98" spans="1:13" x14ac:dyDescent="0.25">
      <c r="A98" s="8"/>
      <c r="B98" s="9" t="s">
        <v>143</v>
      </c>
      <c r="C98" s="8"/>
      <c r="D98" s="9" t="s">
        <v>144</v>
      </c>
      <c r="E98" s="10">
        <v>2781441</v>
      </c>
      <c r="F98" s="9" t="s">
        <v>139</v>
      </c>
      <c r="G98" s="10">
        <f>+G99+G100</f>
        <v>902852.03</v>
      </c>
      <c r="H98" s="10">
        <f>+H99+H100</f>
        <v>20000</v>
      </c>
      <c r="I98" s="10">
        <f>+I99+I100</f>
        <v>20000</v>
      </c>
      <c r="J98" s="10">
        <f>+J99+J100</f>
        <v>6368.4</v>
      </c>
      <c r="K98" s="39">
        <f t="shared" si="8"/>
        <v>0.70536475395641518</v>
      </c>
      <c r="L98" s="39">
        <f t="shared" si="9"/>
        <v>100</v>
      </c>
      <c r="M98" s="39">
        <f t="shared" si="10"/>
        <v>31.841999999999999</v>
      </c>
    </row>
    <row r="99" spans="1:13" x14ac:dyDescent="0.25">
      <c r="A99" s="12"/>
      <c r="B99" s="12"/>
      <c r="C99" s="11" t="s">
        <v>15</v>
      </c>
      <c r="D99" s="11" t="s">
        <v>16</v>
      </c>
      <c r="E99" s="12"/>
      <c r="F99" s="11"/>
      <c r="G99" s="13">
        <v>902852.03</v>
      </c>
      <c r="H99" s="13">
        <v>20000</v>
      </c>
      <c r="I99" s="13">
        <v>20000</v>
      </c>
      <c r="J99" s="13">
        <v>0</v>
      </c>
      <c r="K99" s="40">
        <f t="shared" si="8"/>
        <v>0</v>
      </c>
      <c r="L99" s="40">
        <f t="shared" si="9"/>
        <v>100</v>
      </c>
      <c r="M99" s="40">
        <f t="shared" si="10"/>
        <v>0</v>
      </c>
    </row>
    <row r="100" spans="1:13" x14ac:dyDescent="0.25">
      <c r="A100" s="12"/>
      <c r="B100" s="12"/>
      <c r="C100" s="11" t="s">
        <v>65</v>
      </c>
      <c r="D100" s="11" t="s">
        <v>66</v>
      </c>
      <c r="E100" s="12"/>
      <c r="F100" s="11"/>
      <c r="G100" s="13">
        <v>0</v>
      </c>
      <c r="H100" s="13">
        <v>0</v>
      </c>
      <c r="I100" s="13">
        <v>0</v>
      </c>
      <c r="J100" s="13">
        <v>6368.4</v>
      </c>
      <c r="K100" s="40" t="str">
        <f t="shared" si="8"/>
        <v>-</v>
      </c>
      <c r="L100" s="40" t="str">
        <f t="shared" si="9"/>
        <v>-</v>
      </c>
      <c r="M100" s="40" t="str">
        <f t="shared" si="10"/>
        <v>-</v>
      </c>
    </row>
    <row r="101" spans="1:13" x14ac:dyDescent="0.25">
      <c r="A101" s="8"/>
      <c r="B101" s="9" t="s">
        <v>145</v>
      </c>
      <c r="C101" s="8"/>
      <c r="D101" s="9" t="s">
        <v>146</v>
      </c>
      <c r="E101" s="10">
        <v>2097938</v>
      </c>
      <c r="F101" s="9" t="s">
        <v>84</v>
      </c>
      <c r="G101" s="10">
        <f>+G102</f>
        <v>0</v>
      </c>
      <c r="H101" s="10">
        <f>+H102</f>
        <v>2000</v>
      </c>
      <c r="I101" s="10">
        <f>+I102</f>
        <v>2000</v>
      </c>
      <c r="J101" s="10">
        <f>+J102</f>
        <v>0</v>
      </c>
      <c r="K101" s="39" t="str">
        <f t="shared" si="8"/>
        <v>-</v>
      </c>
      <c r="L101" s="39">
        <f t="shared" si="9"/>
        <v>100</v>
      </c>
      <c r="M101" s="39">
        <f t="shared" si="10"/>
        <v>0</v>
      </c>
    </row>
    <row r="102" spans="1:13" x14ac:dyDescent="0.25">
      <c r="A102" s="12"/>
      <c r="B102" s="12"/>
      <c r="C102" s="11" t="s">
        <v>15</v>
      </c>
      <c r="D102" s="11" t="s">
        <v>16</v>
      </c>
      <c r="E102" s="12"/>
      <c r="F102" s="11"/>
      <c r="G102" s="13">
        <v>0</v>
      </c>
      <c r="H102" s="13">
        <v>2000</v>
      </c>
      <c r="I102" s="13">
        <v>2000</v>
      </c>
      <c r="J102" s="13">
        <v>0</v>
      </c>
      <c r="K102" s="40" t="str">
        <f t="shared" si="8"/>
        <v>-</v>
      </c>
      <c r="L102" s="40">
        <f t="shared" si="9"/>
        <v>100</v>
      </c>
      <c r="M102" s="40">
        <f t="shared" si="10"/>
        <v>0</v>
      </c>
    </row>
    <row r="103" spans="1:13" x14ac:dyDescent="0.25">
      <c r="A103" s="8"/>
      <c r="B103" s="9" t="s">
        <v>147</v>
      </c>
      <c r="C103" s="8"/>
      <c r="D103" s="9" t="s">
        <v>148</v>
      </c>
      <c r="E103" s="10">
        <v>3000</v>
      </c>
      <c r="F103" s="9" t="s">
        <v>149</v>
      </c>
      <c r="G103" s="10">
        <f>+G104</f>
        <v>0</v>
      </c>
      <c r="H103" s="10">
        <f>+H104</f>
        <v>3000</v>
      </c>
      <c r="I103" s="10">
        <f>+I104</f>
        <v>3000</v>
      </c>
      <c r="J103" s="10">
        <f>+J104</f>
        <v>0</v>
      </c>
      <c r="K103" s="39" t="str">
        <f t="shared" si="8"/>
        <v>-</v>
      </c>
      <c r="L103" s="39">
        <f t="shared" si="9"/>
        <v>100</v>
      </c>
      <c r="M103" s="39">
        <f t="shared" si="10"/>
        <v>0</v>
      </c>
    </row>
    <row r="104" spans="1:13" x14ac:dyDescent="0.25">
      <c r="A104" s="12"/>
      <c r="B104" s="12"/>
      <c r="C104" s="11" t="s">
        <v>15</v>
      </c>
      <c r="D104" s="11" t="s">
        <v>16</v>
      </c>
      <c r="E104" s="12"/>
      <c r="F104" s="11"/>
      <c r="G104" s="13">
        <v>0</v>
      </c>
      <c r="H104" s="13">
        <v>3000</v>
      </c>
      <c r="I104" s="13">
        <v>3000</v>
      </c>
      <c r="J104" s="13">
        <v>0</v>
      </c>
      <c r="K104" s="40" t="str">
        <f t="shared" si="8"/>
        <v>-</v>
      </c>
      <c r="L104" s="40">
        <f t="shared" si="9"/>
        <v>100</v>
      </c>
      <c r="M104" s="40">
        <f t="shared" si="10"/>
        <v>0</v>
      </c>
    </row>
    <row r="105" spans="1:13" x14ac:dyDescent="0.25">
      <c r="A105" s="8"/>
      <c r="B105" s="9" t="s">
        <v>150</v>
      </c>
      <c r="C105" s="8"/>
      <c r="D105" s="9" t="s">
        <v>151</v>
      </c>
      <c r="E105" s="10">
        <v>140170</v>
      </c>
      <c r="F105" s="9" t="s">
        <v>152</v>
      </c>
      <c r="G105" s="10">
        <f>+G106</f>
        <v>0</v>
      </c>
      <c r="H105" s="10">
        <f>+H106</f>
        <v>5000</v>
      </c>
      <c r="I105" s="10">
        <f>+I106</f>
        <v>5000</v>
      </c>
      <c r="J105" s="10">
        <f>+J106</f>
        <v>0</v>
      </c>
      <c r="K105" s="39" t="str">
        <f t="shared" si="8"/>
        <v>-</v>
      </c>
      <c r="L105" s="39">
        <f t="shared" si="9"/>
        <v>100</v>
      </c>
      <c r="M105" s="39">
        <f t="shared" si="10"/>
        <v>0</v>
      </c>
    </row>
    <row r="106" spans="1:13" x14ac:dyDescent="0.25">
      <c r="A106" s="12"/>
      <c r="B106" s="12"/>
      <c r="C106" s="11" t="s">
        <v>15</v>
      </c>
      <c r="D106" s="11" t="s">
        <v>16</v>
      </c>
      <c r="E106" s="12"/>
      <c r="F106" s="11"/>
      <c r="G106" s="13">
        <v>0</v>
      </c>
      <c r="H106" s="13">
        <v>5000</v>
      </c>
      <c r="I106" s="13">
        <v>5000</v>
      </c>
      <c r="J106" s="13">
        <v>0</v>
      </c>
      <c r="K106" s="40" t="str">
        <f t="shared" si="8"/>
        <v>-</v>
      </c>
      <c r="L106" s="40">
        <f t="shared" si="9"/>
        <v>100</v>
      </c>
      <c r="M106" s="40">
        <f t="shared" si="10"/>
        <v>0</v>
      </c>
    </row>
    <row r="107" spans="1:13" x14ac:dyDescent="0.25">
      <c r="A107" s="8"/>
      <c r="B107" s="9" t="s">
        <v>153</v>
      </c>
      <c r="C107" s="8"/>
      <c r="D107" s="9" t="s">
        <v>154</v>
      </c>
      <c r="E107" s="10">
        <v>362371</v>
      </c>
      <c r="F107" s="9" t="s">
        <v>149</v>
      </c>
      <c r="G107" s="10">
        <f>+G108</f>
        <v>0</v>
      </c>
      <c r="H107" s="10">
        <f>+H108</f>
        <v>170000</v>
      </c>
      <c r="I107" s="10">
        <f>+I108</f>
        <v>170000</v>
      </c>
      <c r="J107" s="10">
        <f>+J108</f>
        <v>168333.18</v>
      </c>
      <c r="K107" s="39" t="str">
        <f t="shared" si="8"/>
        <v>-</v>
      </c>
      <c r="L107" s="39">
        <f t="shared" si="9"/>
        <v>100</v>
      </c>
      <c r="M107" s="39">
        <f t="shared" si="10"/>
        <v>99.019517647058819</v>
      </c>
    </row>
    <row r="108" spans="1:13" x14ac:dyDescent="0.25">
      <c r="A108" s="12"/>
      <c r="B108" s="12"/>
      <c r="C108" s="11" t="s">
        <v>15</v>
      </c>
      <c r="D108" s="11" t="s">
        <v>16</v>
      </c>
      <c r="E108" s="12"/>
      <c r="F108" s="11"/>
      <c r="G108" s="13">
        <v>0</v>
      </c>
      <c r="H108" s="13">
        <v>170000</v>
      </c>
      <c r="I108" s="13">
        <v>170000</v>
      </c>
      <c r="J108" s="13">
        <v>168333.18</v>
      </c>
      <c r="K108" s="40" t="str">
        <f t="shared" si="8"/>
        <v>-</v>
      </c>
      <c r="L108" s="40">
        <f t="shared" si="9"/>
        <v>100</v>
      </c>
      <c r="M108" s="40">
        <f t="shared" si="10"/>
        <v>99.019517647058819</v>
      </c>
    </row>
    <row r="109" spans="1:13" x14ac:dyDescent="0.25">
      <c r="A109" s="8"/>
      <c r="B109" s="9" t="s">
        <v>155</v>
      </c>
      <c r="C109" s="8"/>
      <c r="D109" s="9" t="s">
        <v>156</v>
      </c>
      <c r="E109" s="10">
        <v>615000</v>
      </c>
      <c r="F109" s="9" t="s">
        <v>92</v>
      </c>
      <c r="G109" s="10">
        <f>+G110</f>
        <v>0</v>
      </c>
      <c r="H109" s="10">
        <f>+H110</f>
        <v>10000</v>
      </c>
      <c r="I109" s="10">
        <f>+I110</f>
        <v>10000</v>
      </c>
      <c r="J109" s="10">
        <f>+J110</f>
        <v>1268.8</v>
      </c>
      <c r="K109" s="39" t="str">
        <f t="shared" si="8"/>
        <v>-</v>
      </c>
      <c r="L109" s="39">
        <f t="shared" si="9"/>
        <v>100</v>
      </c>
      <c r="M109" s="39">
        <f t="shared" si="10"/>
        <v>12.687999999999999</v>
      </c>
    </row>
    <row r="110" spans="1:13" x14ac:dyDescent="0.25">
      <c r="A110" s="12"/>
      <c r="B110" s="12"/>
      <c r="C110" s="11" t="s">
        <v>15</v>
      </c>
      <c r="D110" s="11" t="s">
        <v>16</v>
      </c>
      <c r="E110" s="12"/>
      <c r="F110" s="11"/>
      <c r="G110" s="13">
        <v>0</v>
      </c>
      <c r="H110" s="13">
        <v>10000</v>
      </c>
      <c r="I110" s="13">
        <v>10000</v>
      </c>
      <c r="J110" s="13">
        <v>1268.8</v>
      </c>
      <c r="K110" s="40" t="str">
        <f t="shared" si="8"/>
        <v>-</v>
      </c>
      <c r="L110" s="40">
        <f t="shared" si="9"/>
        <v>100</v>
      </c>
      <c r="M110" s="40">
        <f t="shared" si="10"/>
        <v>12.687999999999999</v>
      </c>
    </row>
    <row r="111" spans="1:13" x14ac:dyDescent="0.25">
      <c r="A111" s="8"/>
      <c r="B111" s="9" t="s">
        <v>157</v>
      </c>
      <c r="C111" s="8"/>
      <c r="D111" s="9" t="s">
        <v>158</v>
      </c>
      <c r="E111" s="10">
        <v>690000</v>
      </c>
      <c r="F111" s="9" t="s">
        <v>159</v>
      </c>
      <c r="G111" s="10">
        <f>+G112</f>
        <v>0</v>
      </c>
      <c r="H111" s="10">
        <f>+H112</f>
        <v>90000</v>
      </c>
      <c r="I111" s="10">
        <f>+I112</f>
        <v>91000</v>
      </c>
      <c r="J111" s="10">
        <f>+J112</f>
        <v>90931.21</v>
      </c>
      <c r="K111" s="39" t="str">
        <f t="shared" si="8"/>
        <v>-</v>
      </c>
      <c r="L111" s="39">
        <f t="shared" si="9"/>
        <v>101.11111111111111</v>
      </c>
      <c r="M111" s="39">
        <f t="shared" si="10"/>
        <v>99.924406593406601</v>
      </c>
    </row>
    <row r="112" spans="1:13" x14ac:dyDescent="0.25">
      <c r="A112" s="12"/>
      <c r="B112" s="12"/>
      <c r="C112" s="11" t="s">
        <v>15</v>
      </c>
      <c r="D112" s="11" t="s">
        <v>16</v>
      </c>
      <c r="E112" s="12"/>
      <c r="F112" s="11"/>
      <c r="G112" s="13">
        <v>0</v>
      </c>
      <c r="H112" s="13">
        <v>90000</v>
      </c>
      <c r="I112" s="13">
        <v>91000</v>
      </c>
      <c r="J112" s="13">
        <v>90931.21</v>
      </c>
      <c r="K112" s="40" t="str">
        <f t="shared" si="8"/>
        <v>-</v>
      </c>
      <c r="L112" s="40">
        <f t="shared" si="9"/>
        <v>101.11111111111111</v>
      </c>
      <c r="M112" s="40">
        <f t="shared" si="10"/>
        <v>99.924406593406601</v>
      </c>
    </row>
    <row r="113" spans="1:13" x14ac:dyDescent="0.25">
      <c r="A113" s="8"/>
      <c r="B113" s="9" t="s">
        <v>160</v>
      </c>
      <c r="C113" s="8"/>
      <c r="D113" s="9" t="s">
        <v>161</v>
      </c>
      <c r="E113" s="10">
        <v>150000</v>
      </c>
      <c r="F113" s="9" t="s">
        <v>162</v>
      </c>
      <c r="G113" s="10">
        <f>+G114</f>
        <v>0</v>
      </c>
      <c r="H113" s="10">
        <f>+H114</f>
        <v>0</v>
      </c>
      <c r="I113" s="10">
        <f>+I114</f>
        <v>0</v>
      </c>
      <c r="J113" s="10">
        <f>+J114</f>
        <v>1195.5999999999999</v>
      </c>
      <c r="K113" s="39" t="str">
        <f t="shared" si="8"/>
        <v>-</v>
      </c>
      <c r="L113" s="39" t="str">
        <f t="shared" si="9"/>
        <v>-</v>
      </c>
      <c r="M113" s="39" t="str">
        <f t="shared" si="10"/>
        <v>-</v>
      </c>
    </row>
    <row r="114" spans="1:13" x14ac:dyDescent="0.25">
      <c r="A114" s="12"/>
      <c r="B114" s="12"/>
      <c r="C114" s="11" t="s">
        <v>15</v>
      </c>
      <c r="D114" s="11" t="s">
        <v>16</v>
      </c>
      <c r="E114" s="12"/>
      <c r="F114" s="11"/>
      <c r="G114" s="13">
        <v>0</v>
      </c>
      <c r="H114" s="13">
        <v>0</v>
      </c>
      <c r="I114" s="13">
        <v>0</v>
      </c>
      <c r="J114" s="13">
        <v>1195.5999999999999</v>
      </c>
      <c r="K114" s="40" t="str">
        <f t="shared" si="8"/>
        <v>-</v>
      </c>
      <c r="L114" s="40" t="str">
        <f t="shared" si="9"/>
        <v>-</v>
      </c>
      <c r="M114" s="40" t="str">
        <f t="shared" si="10"/>
        <v>-</v>
      </c>
    </row>
    <row r="115" spans="1:13" x14ac:dyDescent="0.25">
      <c r="A115" s="8"/>
      <c r="B115" s="9" t="s">
        <v>163</v>
      </c>
      <c r="C115" s="8"/>
      <c r="D115" s="9" t="s">
        <v>164</v>
      </c>
      <c r="E115" s="10">
        <v>500000</v>
      </c>
      <c r="F115" s="9" t="s">
        <v>159</v>
      </c>
      <c r="G115" s="10">
        <f>+G116</f>
        <v>18620</v>
      </c>
      <c r="H115" s="10">
        <f>+H116</f>
        <v>30000</v>
      </c>
      <c r="I115" s="10">
        <f>+I116</f>
        <v>30000</v>
      </c>
      <c r="J115" s="10">
        <f>+J116</f>
        <v>2867.5</v>
      </c>
      <c r="K115" s="39">
        <f t="shared" si="8"/>
        <v>15.400107411385608</v>
      </c>
      <c r="L115" s="39">
        <f t="shared" si="9"/>
        <v>100</v>
      </c>
      <c r="M115" s="39">
        <f t="shared" si="10"/>
        <v>9.5583333333333336</v>
      </c>
    </row>
    <row r="116" spans="1:13" x14ac:dyDescent="0.25">
      <c r="A116" s="12"/>
      <c r="B116" s="12"/>
      <c r="C116" s="11" t="s">
        <v>15</v>
      </c>
      <c r="D116" s="11" t="s">
        <v>16</v>
      </c>
      <c r="E116" s="12"/>
      <c r="F116" s="11"/>
      <c r="G116" s="13">
        <v>18620</v>
      </c>
      <c r="H116" s="13">
        <v>30000</v>
      </c>
      <c r="I116" s="13">
        <v>30000</v>
      </c>
      <c r="J116" s="13">
        <v>2867.5</v>
      </c>
      <c r="K116" s="40">
        <f t="shared" si="8"/>
        <v>15.400107411385608</v>
      </c>
      <c r="L116" s="40">
        <f t="shared" si="9"/>
        <v>100</v>
      </c>
      <c r="M116" s="40">
        <f t="shared" si="10"/>
        <v>9.5583333333333336</v>
      </c>
    </row>
    <row r="117" spans="1:13" x14ac:dyDescent="0.25">
      <c r="A117" s="8"/>
      <c r="B117" s="9" t="s">
        <v>166</v>
      </c>
      <c r="C117" s="8"/>
      <c r="D117" s="9" t="s">
        <v>167</v>
      </c>
      <c r="E117" s="10">
        <v>405000</v>
      </c>
      <c r="F117" s="9" t="s">
        <v>162</v>
      </c>
      <c r="G117" s="10">
        <f>+G118</f>
        <v>0</v>
      </c>
      <c r="H117" s="10">
        <f>+H118</f>
        <v>5000</v>
      </c>
      <c r="I117" s="10">
        <f>+I118</f>
        <v>5000</v>
      </c>
      <c r="J117" s="10">
        <f>+J118</f>
        <v>0</v>
      </c>
      <c r="K117" s="39" t="str">
        <f t="shared" ref="K117:K176" si="13">IF(G117&lt;&gt;0,J117/G117*100,"-")</f>
        <v>-</v>
      </c>
      <c r="L117" s="39">
        <f t="shared" ref="L117:L176" si="14">IF(H117&lt;&gt;0,I117/H117*100,"-")</f>
        <v>100</v>
      </c>
      <c r="M117" s="39">
        <f t="shared" ref="M117:M176" si="15">IF(I117&lt;&gt;0,J117/I117*100,"-")</f>
        <v>0</v>
      </c>
    </row>
    <row r="118" spans="1:13" x14ac:dyDescent="0.25">
      <c r="A118" s="12"/>
      <c r="B118" s="12"/>
      <c r="C118" s="11" t="s">
        <v>15</v>
      </c>
      <c r="D118" s="11" t="s">
        <v>16</v>
      </c>
      <c r="E118" s="12"/>
      <c r="F118" s="11"/>
      <c r="G118" s="13">
        <v>0</v>
      </c>
      <c r="H118" s="13">
        <v>5000</v>
      </c>
      <c r="I118" s="13">
        <v>5000</v>
      </c>
      <c r="J118" s="13">
        <v>0</v>
      </c>
      <c r="K118" s="40" t="str">
        <f t="shared" si="13"/>
        <v>-</v>
      </c>
      <c r="L118" s="40">
        <f t="shared" si="14"/>
        <v>100</v>
      </c>
      <c r="M118" s="40">
        <f t="shared" si="15"/>
        <v>0</v>
      </c>
    </row>
    <row r="119" spans="1:13" x14ac:dyDescent="0.25">
      <c r="A119" s="8"/>
      <c r="B119" s="9" t="s">
        <v>168</v>
      </c>
      <c r="C119" s="8"/>
      <c r="D119" s="9" t="s">
        <v>169</v>
      </c>
      <c r="E119" s="10">
        <v>630000</v>
      </c>
      <c r="F119" s="9" t="s">
        <v>159</v>
      </c>
      <c r="G119" s="10">
        <f>+G120</f>
        <v>0</v>
      </c>
      <c r="H119" s="10">
        <f>+H120</f>
        <v>30000</v>
      </c>
      <c r="I119" s="10">
        <f>+I120</f>
        <v>30000</v>
      </c>
      <c r="J119" s="10">
        <f>+J120</f>
        <v>0</v>
      </c>
      <c r="K119" s="39" t="str">
        <f t="shared" si="13"/>
        <v>-</v>
      </c>
      <c r="L119" s="39">
        <f t="shared" si="14"/>
        <v>100</v>
      </c>
      <c r="M119" s="39">
        <f t="shared" si="15"/>
        <v>0</v>
      </c>
    </row>
    <row r="120" spans="1:13" x14ac:dyDescent="0.25">
      <c r="A120" s="12"/>
      <c r="B120" s="12"/>
      <c r="C120" s="11" t="s">
        <v>15</v>
      </c>
      <c r="D120" s="11" t="s">
        <v>16</v>
      </c>
      <c r="E120" s="12"/>
      <c r="F120" s="11"/>
      <c r="G120" s="13">
        <v>0</v>
      </c>
      <c r="H120" s="13">
        <v>30000</v>
      </c>
      <c r="I120" s="13">
        <v>30000</v>
      </c>
      <c r="J120" s="13">
        <v>0</v>
      </c>
      <c r="K120" s="40" t="str">
        <f t="shared" si="13"/>
        <v>-</v>
      </c>
      <c r="L120" s="40">
        <f t="shared" si="14"/>
        <v>100</v>
      </c>
      <c r="M120" s="40">
        <f t="shared" si="15"/>
        <v>0</v>
      </c>
    </row>
    <row r="121" spans="1:13" x14ac:dyDescent="0.25">
      <c r="A121" s="8"/>
      <c r="B121" s="9" t="s">
        <v>170</v>
      </c>
      <c r="C121" s="8"/>
      <c r="D121" s="9" t="s">
        <v>171</v>
      </c>
      <c r="E121" s="10">
        <v>770000</v>
      </c>
      <c r="F121" s="9" t="s">
        <v>172</v>
      </c>
      <c r="G121" s="10">
        <f>+G122</f>
        <v>0</v>
      </c>
      <c r="H121" s="10">
        <f>+H122</f>
        <v>750000</v>
      </c>
      <c r="I121" s="10">
        <f>+I122</f>
        <v>750000</v>
      </c>
      <c r="J121" s="10">
        <f>+J122</f>
        <v>558994.37</v>
      </c>
      <c r="K121" s="39" t="str">
        <f t="shared" si="13"/>
        <v>-</v>
      </c>
      <c r="L121" s="39">
        <f t="shared" si="14"/>
        <v>100</v>
      </c>
      <c r="M121" s="39">
        <f t="shared" si="15"/>
        <v>74.53258266666667</v>
      </c>
    </row>
    <row r="122" spans="1:13" x14ac:dyDescent="0.25">
      <c r="A122" s="12"/>
      <c r="B122" s="12"/>
      <c r="C122" s="11" t="s">
        <v>15</v>
      </c>
      <c r="D122" s="11" t="s">
        <v>16</v>
      </c>
      <c r="E122" s="12"/>
      <c r="F122" s="11"/>
      <c r="G122" s="13">
        <v>0</v>
      </c>
      <c r="H122" s="13">
        <v>750000</v>
      </c>
      <c r="I122" s="13">
        <v>750000</v>
      </c>
      <c r="J122" s="13">
        <v>558994.37</v>
      </c>
      <c r="K122" s="40" t="str">
        <f t="shared" si="13"/>
        <v>-</v>
      </c>
      <c r="L122" s="40">
        <f t="shared" si="14"/>
        <v>100</v>
      </c>
      <c r="M122" s="40">
        <f t="shared" si="15"/>
        <v>74.53258266666667</v>
      </c>
    </row>
    <row r="123" spans="1:13" x14ac:dyDescent="0.25">
      <c r="A123" s="8"/>
      <c r="B123" s="9" t="s">
        <v>173</v>
      </c>
      <c r="C123" s="8"/>
      <c r="D123" s="9" t="s">
        <v>174</v>
      </c>
      <c r="E123" s="10">
        <v>150000</v>
      </c>
      <c r="F123" s="9" t="s">
        <v>34</v>
      </c>
      <c r="G123" s="10">
        <f>+G124</f>
        <v>0</v>
      </c>
      <c r="H123" s="10">
        <f>+H124</f>
        <v>150000</v>
      </c>
      <c r="I123" s="10">
        <f>+I124</f>
        <v>150000</v>
      </c>
      <c r="J123" s="10">
        <f>+J124</f>
        <v>14640</v>
      </c>
      <c r="K123" s="39" t="str">
        <f t="shared" si="13"/>
        <v>-</v>
      </c>
      <c r="L123" s="39">
        <f t="shared" si="14"/>
        <v>100</v>
      </c>
      <c r="M123" s="39">
        <f t="shared" si="15"/>
        <v>9.76</v>
      </c>
    </row>
    <row r="124" spans="1:13" x14ac:dyDescent="0.25">
      <c r="A124" s="12"/>
      <c r="B124" s="12"/>
      <c r="C124" s="11" t="s">
        <v>15</v>
      </c>
      <c r="D124" s="11" t="s">
        <v>16</v>
      </c>
      <c r="E124" s="12"/>
      <c r="F124" s="11"/>
      <c r="G124" s="13">
        <v>0</v>
      </c>
      <c r="H124" s="13">
        <v>150000</v>
      </c>
      <c r="I124" s="13">
        <v>150000</v>
      </c>
      <c r="J124" s="13">
        <v>14640</v>
      </c>
      <c r="K124" s="40" t="str">
        <f t="shared" si="13"/>
        <v>-</v>
      </c>
      <c r="L124" s="40">
        <f t="shared" si="14"/>
        <v>100</v>
      </c>
      <c r="M124" s="40">
        <f t="shared" si="15"/>
        <v>9.76</v>
      </c>
    </row>
    <row r="125" spans="1:13" x14ac:dyDescent="0.25">
      <c r="A125" s="8"/>
      <c r="B125" s="9" t="s">
        <v>175</v>
      </c>
      <c r="C125" s="8"/>
      <c r="D125" s="9" t="s">
        <v>176</v>
      </c>
      <c r="E125" s="10">
        <v>280000</v>
      </c>
      <c r="F125" s="9" t="s">
        <v>172</v>
      </c>
      <c r="G125" s="10">
        <f>+G126</f>
        <v>0</v>
      </c>
      <c r="H125" s="10">
        <f>+H126</f>
        <v>30000</v>
      </c>
      <c r="I125" s="10">
        <f>+I126</f>
        <v>30000</v>
      </c>
      <c r="J125" s="10">
        <f>+J126</f>
        <v>0</v>
      </c>
      <c r="K125" s="39" t="str">
        <f t="shared" si="13"/>
        <v>-</v>
      </c>
      <c r="L125" s="39">
        <f t="shared" si="14"/>
        <v>100</v>
      </c>
      <c r="M125" s="39">
        <f t="shared" si="15"/>
        <v>0</v>
      </c>
    </row>
    <row r="126" spans="1:13" x14ac:dyDescent="0.25">
      <c r="A126" s="12"/>
      <c r="B126" s="12"/>
      <c r="C126" s="11" t="s">
        <v>15</v>
      </c>
      <c r="D126" s="11" t="s">
        <v>16</v>
      </c>
      <c r="E126" s="12"/>
      <c r="F126" s="11"/>
      <c r="G126" s="13">
        <v>0</v>
      </c>
      <c r="H126" s="13">
        <v>30000</v>
      </c>
      <c r="I126" s="13">
        <v>30000</v>
      </c>
      <c r="J126" s="13">
        <v>0</v>
      </c>
      <c r="K126" s="40" t="str">
        <f t="shared" si="13"/>
        <v>-</v>
      </c>
      <c r="L126" s="40">
        <f t="shared" si="14"/>
        <v>100</v>
      </c>
      <c r="M126" s="40">
        <f t="shared" si="15"/>
        <v>0</v>
      </c>
    </row>
    <row r="127" spans="1:13" x14ac:dyDescent="0.25">
      <c r="A127" s="24" t="s">
        <v>177</v>
      </c>
      <c r="B127" s="25"/>
      <c r="C127" s="25"/>
      <c r="D127" s="24" t="s">
        <v>178</v>
      </c>
      <c r="E127" s="25"/>
      <c r="F127" s="24"/>
      <c r="G127" s="26">
        <f>G128+G130+G134+G136+G138+G140+G142</f>
        <v>283951.94</v>
      </c>
      <c r="H127" s="26">
        <f>H128+H130+H134+H136+H138+H140+H142</f>
        <v>493790</v>
      </c>
      <c r="I127" s="26">
        <f>I128+I130+I134+I136+I138+I140+I142</f>
        <v>493790</v>
      </c>
      <c r="J127" s="26">
        <f>J128+J130+J134+J136+J142+J140</f>
        <v>399173.32</v>
      </c>
      <c r="K127" s="41">
        <f t="shared" si="13"/>
        <v>140.577775239007</v>
      </c>
      <c r="L127" s="41">
        <f t="shared" si="14"/>
        <v>100</v>
      </c>
      <c r="M127" s="41">
        <f t="shared" si="15"/>
        <v>80.838680410700903</v>
      </c>
    </row>
    <row r="128" spans="1:13" x14ac:dyDescent="0.25">
      <c r="A128" s="8"/>
      <c r="B128" s="9" t="s">
        <v>179</v>
      </c>
      <c r="C128" s="8"/>
      <c r="D128" s="9" t="s">
        <v>180</v>
      </c>
      <c r="E128" s="10">
        <v>719632</v>
      </c>
      <c r="F128" s="9" t="s">
        <v>25</v>
      </c>
      <c r="G128" s="10">
        <f>+G129</f>
        <v>142.80000000000001</v>
      </c>
      <c r="H128" s="10">
        <f>+H129</f>
        <v>44290</v>
      </c>
      <c r="I128" s="10">
        <f>+I129</f>
        <v>44290</v>
      </c>
      <c r="J128" s="10">
        <f>+J129</f>
        <v>64475.72</v>
      </c>
      <c r="K128" s="39">
        <f t="shared" si="13"/>
        <v>45151.06442577031</v>
      </c>
      <c r="L128" s="39">
        <f t="shared" si="14"/>
        <v>100</v>
      </c>
      <c r="M128" s="39">
        <f t="shared" si="15"/>
        <v>145.57624745992322</v>
      </c>
    </row>
    <row r="129" spans="1:13" x14ac:dyDescent="0.25">
      <c r="A129" s="12"/>
      <c r="B129" s="12"/>
      <c r="C129" s="11" t="s">
        <v>15</v>
      </c>
      <c r="D129" s="11" t="s">
        <v>16</v>
      </c>
      <c r="E129" s="12"/>
      <c r="F129" s="11"/>
      <c r="G129" s="13">
        <v>142.80000000000001</v>
      </c>
      <c r="H129" s="13">
        <v>44290</v>
      </c>
      <c r="I129" s="13">
        <v>44290</v>
      </c>
      <c r="J129" s="13">
        <v>64475.72</v>
      </c>
      <c r="K129" s="40">
        <f t="shared" si="13"/>
        <v>45151.06442577031</v>
      </c>
      <c r="L129" s="40">
        <f t="shared" si="14"/>
        <v>100</v>
      </c>
      <c r="M129" s="40">
        <f t="shared" si="15"/>
        <v>145.57624745992322</v>
      </c>
    </row>
    <row r="130" spans="1:13" x14ac:dyDescent="0.25">
      <c r="A130" s="8"/>
      <c r="B130" s="9" t="s">
        <v>181</v>
      </c>
      <c r="C130" s="8"/>
      <c r="D130" s="9" t="s">
        <v>182</v>
      </c>
      <c r="E130" s="10">
        <v>260403</v>
      </c>
      <c r="F130" s="9" t="s">
        <v>183</v>
      </c>
      <c r="G130" s="10">
        <f>+G131+G132+G133</f>
        <v>0</v>
      </c>
      <c r="H130" s="10">
        <f>+H131+H132+H133</f>
        <v>78900</v>
      </c>
      <c r="I130" s="10">
        <f>+I131+I132+I133</f>
        <v>78900</v>
      </c>
      <c r="J130" s="10">
        <f>+J131+J132+J133</f>
        <v>18169.650000000001</v>
      </c>
      <c r="K130" s="39" t="str">
        <f t="shared" si="13"/>
        <v>-</v>
      </c>
      <c r="L130" s="39">
        <f t="shared" si="14"/>
        <v>100</v>
      </c>
      <c r="M130" s="39">
        <f t="shared" si="15"/>
        <v>23.028707224334603</v>
      </c>
    </row>
    <row r="131" spans="1:13" x14ac:dyDescent="0.25">
      <c r="A131" s="12"/>
      <c r="B131" s="12"/>
      <c r="C131" s="11" t="s">
        <v>15</v>
      </c>
      <c r="D131" s="11" t="s">
        <v>16</v>
      </c>
      <c r="E131" s="12"/>
      <c r="F131" s="11"/>
      <c r="G131" s="13">
        <v>0</v>
      </c>
      <c r="H131" s="13">
        <v>63850</v>
      </c>
      <c r="I131" s="13">
        <v>63850</v>
      </c>
      <c r="J131" s="13">
        <v>18169.650000000001</v>
      </c>
      <c r="K131" s="40" t="str">
        <f t="shared" si="13"/>
        <v>-</v>
      </c>
      <c r="L131" s="40">
        <f t="shared" si="14"/>
        <v>100</v>
      </c>
      <c r="M131" s="40">
        <f t="shared" si="15"/>
        <v>28.456773688332031</v>
      </c>
    </row>
    <row r="132" spans="1:13" x14ac:dyDescent="0.25">
      <c r="A132" s="12"/>
      <c r="B132" s="12"/>
      <c r="C132" s="11" t="s">
        <v>65</v>
      </c>
      <c r="D132" s="11" t="s">
        <v>66</v>
      </c>
      <c r="E132" s="12"/>
      <c r="F132" s="11"/>
      <c r="G132" s="13">
        <v>0</v>
      </c>
      <c r="H132" s="13">
        <v>2258</v>
      </c>
      <c r="I132" s="13">
        <v>2258</v>
      </c>
      <c r="J132" s="13">
        <v>0</v>
      </c>
      <c r="K132" s="40" t="str">
        <f t="shared" si="13"/>
        <v>-</v>
      </c>
      <c r="L132" s="40">
        <f t="shared" si="14"/>
        <v>100</v>
      </c>
      <c r="M132" s="40">
        <f t="shared" si="15"/>
        <v>0</v>
      </c>
    </row>
    <row r="133" spans="1:13" x14ac:dyDescent="0.25">
      <c r="A133" s="12"/>
      <c r="B133" s="12"/>
      <c r="C133" s="11" t="s">
        <v>93</v>
      </c>
      <c r="D133" s="11" t="s">
        <v>94</v>
      </c>
      <c r="E133" s="12"/>
      <c r="F133" s="11"/>
      <c r="G133" s="13">
        <v>0</v>
      </c>
      <c r="H133" s="13">
        <v>12792</v>
      </c>
      <c r="I133" s="13">
        <v>12792</v>
      </c>
      <c r="J133" s="13">
        <v>0</v>
      </c>
      <c r="K133" s="40" t="str">
        <f t="shared" si="13"/>
        <v>-</v>
      </c>
      <c r="L133" s="40">
        <f t="shared" si="14"/>
        <v>100</v>
      </c>
      <c r="M133" s="40">
        <f t="shared" si="15"/>
        <v>0</v>
      </c>
    </row>
    <row r="134" spans="1:13" x14ac:dyDescent="0.25">
      <c r="A134" s="8"/>
      <c r="B134" s="9" t="s">
        <v>184</v>
      </c>
      <c r="C134" s="8"/>
      <c r="D134" s="9" t="s">
        <v>185</v>
      </c>
      <c r="E134" s="10">
        <v>34400</v>
      </c>
      <c r="F134" s="9" t="s">
        <v>186</v>
      </c>
      <c r="G134" s="10">
        <f>+G135</f>
        <v>9577</v>
      </c>
      <c r="H134" s="10">
        <f>+H135</f>
        <v>20000</v>
      </c>
      <c r="I134" s="10">
        <f>+I135</f>
        <v>20000</v>
      </c>
      <c r="J134" s="10">
        <f>+J135</f>
        <v>7686</v>
      </c>
      <c r="K134" s="39">
        <f t="shared" si="13"/>
        <v>80.254777070063696</v>
      </c>
      <c r="L134" s="39">
        <f t="shared" si="14"/>
        <v>100</v>
      </c>
      <c r="M134" s="39">
        <f t="shared" si="15"/>
        <v>38.43</v>
      </c>
    </row>
    <row r="135" spans="1:13" x14ac:dyDescent="0.25">
      <c r="A135" s="12"/>
      <c r="B135" s="12"/>
      <c r="C135" s="11" t="s">
        <v>15</v>
      </c>
      <c r="D135" s="11" t="s">
        <v>16</v>
      </c>
      <c r="E135" s="12"/>
      <c r="F135" s="11"/>
      <c r="G135" s="13">
        <v>9577</v>
      </c>
      <c r="H135" s="13">
        <v>20000</v>
      </c>
      <c r="I135" s="13">
        <v>20000</v>
      </c>
      <c r="J135" s="13">
        <v>7686</v>
      </c>
      <c r="K135" s="40">
        <f t="shared" si="13"/>
        <v>80.254777070063696</v>
      </c>
      <c r="L135" s="40">
        <f t="shared" si="14"/>
        <v>100</v>
      </c>
      <c r="M135" s="40">
        <f t="shared" si="15"/>
        <v>38.43</v>
      </c>
    </row>
    <row r="136" spans="1:13" x14ac:dyDescent="0.25">
      <c r="A136" s="8"/>
      <c r="B136" s="9" t="s">
        <v>187</v>
      </c>
      <c r="C136" s="8"/>
      <c r="D136" s="9" t="s">
        <v>188</v>
      </c>
      <c r="E136" s="10">
        <v>2847816</v>
      </c>
      <c r="F136" s="9" t="s">
        <v>136</v>
      </c>
      <c r="G136" s="10">
        <f>+G137</f>
        <v>274232.14</v>
      </c>
      <c r="H136" s="10">
        <f>+H137</f>
        <v>273600</v>
      </c>
      <c r="I136" s="10">
        <f>+I137</f>
        <v>273600</v>
      </c>
      <c r="J136" s="10">
        <f>+J137</f>
        <v>274232.14</v>
      </c>
      <c r="K136" s="39">
        <f t="shared" si="13"/>
        <v>100</v>
      </c>
      <c r="L136" s="39">
        <f t="shared" si="14"/>
        <v>100</v>
      </c>
      <c r="M136" s="39">
        <f t="shared" si="15"/>
        <v>100.23104532163742</v>
      </c>
    </row>
    <row r="137" spans="1:13" x14ac:dyDescent="0.25">
      <c r="A137" s="12"/>
      <c r="B137" s="12"/>
      <c r="C137" s="11" t="s">
        <v>15</v>
      </c>
      <c r="D137" s="11" t="s">
        <v>16</v>
      </c>
      <c r="E137" s="12"/>
      <c r="F137" s="11"/>
      <c r="G137" s="13">
        <v>274232.14</v>
      </c>
      <c r="H137" s="13">
        <v>273600</v>
      </c>
      <c r="I137" s="13">
        <v>273600</v>
      </c>
      <c r="J137" s="13">
        <v>274232.14</v>
      </c>
      <c r="K137" s="40">
        <f t="shared" si="13"/>
        <v>100</v>
      </c>
      <c r="L137" s="40">
        <f t="shared" si="14"/>
        <v>100</v>
      </c>
      <c r="M137" s="40">
        <f t="shared" si="15"/>
        <v>100.23104532163742</v>
      </c>
    </row>
    <row r="138" spans="1:13" x14ac:dyDescent="0.25">
      <c r="A138" s="8"/>
      <c r="B138" s="9" t="s">
        <v>189</v>
      </c>
      <c r="C138" s="8"/>
      <c r="D138" s="9" t="s">
        <v>190</v>
      </c>
      <c r="E138" s="10">
        <v>12000</v>
      </c>
      <c r="F138" s="9" t="s">
        <v>34</v>
      </c>
      <c r="G138" s="10">
        <f>+G139</f>
        <v>0</v>
      </c>
      <c r="H138" s="10">
        <f>+H139</f>
        <v>12000</v>
      </c>
      <c r="I138" s="10">
        <f>+I139</f>
        <v>12000</v>
      </c>
      <c r="J138" s="10">
        <f>+J139</f>
        <v>9053.9699999999993</v>
      </c>
      <c r="K138" s="39" t="str">
        <f t="shared" si="13"/>
        <v>-</v>
      </c>
      <c r="L138" s="39">
        <f t="shared" si="14"/>
        <v>100</v>
      </c>
      <c r="M138" s="39">
        <f t="shared" si="15"/>
        <v>75.449749999999995</v>
      </c>
    </row>
    <row r="139" spans="1:13" x14ac:dyDescent="0.25">
      <c r="A139" s="12"/>
      <c r="B139" s="12"/>
      <c r="C139" s="11" t="s">
        <v>15</v>
      </c>
      <c r="D139" s="11" t="s">
        <v>16</v>
      </c>
      <c r="E139" s="12"/>
      <c r="F139" s="11"/>
      <c r="G139" s="13">
        <v>0</v>
      </c>
      <c r="H139" s="13">
        <v>12000</v>
      </c>
      <c r="I139" s="13">
        <v>12000</v>
      </c>
      <c r="J139" s="13">
        <v>9053.9699999999993</v>
      </c>
      <c r="K139" s="40" t="str">
        <f t="shared" si="13"/>
        <v>-</v>
      </c>
      <c r="L139" s="40">
        <f t="shared" si="14"/>
        <v>100</v>
      </c>
      <c r="M139" s="40">
        <f t="shared" si="15"/>
        <v>75.449749999999995</v>
      </c>
    </row>
    <row r="140" spans="1:13" x14ac:dyDescent="0.25">
      <c r="A140" s="8"/>
      <c r="B140" s="9" t="s">
        <v>191</v>
      </c>
      <c r="C140" s="8"/>
      <c r="D140" s="9" t="s">
        <v>192</v>
      </c>
      <c r="E140" s="10">
        <v>5000</v>
      </c>
      <c r="F140" s="9" t="s">
        <v>34</v>
      </c>
      <c r="G140" s="10">
        <f>+G141</f>
        <v>0</v>
      </c>
      <c r="H140" s="10">
        <f>+H141</f>
        <v>5000</v>
      </c>
      <c r="I140" s="10">
        <f>+I141</f>
        <v>5000</v>
      </c>
      <c r="J140" s="10">
        <f>+J141</f>
        <v>0</v>
      </c>
      <c r="K140" s="39" t="str">
        <f t="shared" si="13"/>
        <v>-</v>
      </c>
      <c r="L140" s="39">
        <f t="shared" si="14"/>
        <v>100</v>
      </c>
      <c r="M140" s="39">
        <f t="shared" si="15"/>
        <v>0</v>
      </c>
    </row>
    <row r="141" spans="1:13" x14ac:dyDescent="0.25">
      <c r="A141" s="12"/>
      <c r="B141" s="12"/>
      <c r="C141" s="11" t="s">
        <v>15</v>
      </c>
      <c r="D141" s="11" t="s">
        <v>16</v>
      </c>
      <c r="E141" s="12"/>
      <c r="F141" s="11"/>
      <c r="G141" s="13">
        <v>0</v>
      </c>
      <c r="H141" s="13">
        <v>5000</v>
      </c>
      <c r="I141" s="13">
        <v>5000</v>
      </c>
      <c r="J141" s="13">
        <v>0</v>
      </c>
      <c r="K141" s="40" t="str">
        <f t="shared" si="13"/>
        <v>-</v>
      </c>
      <c r="L141" s="40">
        <f t="shared" si="14"/>
        <v>100</v>
      </c>
      <c r="M141" s="40">
        <f t="shared" si="15"/>
        <v>0</v>
      </c>
    </row>
    <row r="142" spans="1:13" x14ac:dyDescent="0.25">
      <c r="A142" s="8"/>
      <c r="B142" s="9" t="s">
        <v>193</v>
      </c>
      <c r="C142" s="8"/>
      <c r="D142" s="9" t="s">
        <v>194</v>
      </c>
      <c r="E142" s="10">
        <v>60000</v>
      </c>
      <c r="F142" s="9" t="s">
        <v>34</v>
      </c>
      <c r="G142" s="10">
        <f>+G143</f>
        <v>0</v>
      </c>
      <c r="H142" s="10">
        <f>+H143</f>
        <v>60000</v>
      </c>
      <c r="I142" s="10">
        <f>+I143</f>
        <v>60000</v>
      </c>
      <c r="J142" s="10">
        <f>+J143</f>
        <v>34609.81</v>
      </c>
      <c r="K142" s="39" t="str">
        <f t="shared" si="13"/>
        <v>-</v>
      </c>
      <c r="L142" s="39">
        <f t="shared" si="14"/>
        <v>100</v>
      </c>
      <c r="M142" s="39">
        <f t="shared" si="15"/>
        <v>57.683016666666667</v>
      </c>
    </row>
    <row r="143" spans="1:13" x14ac:dyDescent="0.25">
      <c r="A143" s="12"/>
      <c r="B143" s="12"/>
      <c r="C143" s="11" t="s">
        <v>15</v>
      </c>
      <c r="D143" s="11" t="s">
        <v>16</v>
      </c>
      <c r="E143" s="12"/>
      <c r="F143" s="11"/>
      <c r="G143" s="13">
        <v>0</v>
      </c>
      <c r="H143" s="13">
        <v>60000</v>
      </c>
      <c r="I143" s="13">
        <v>60000</v>
      </c>
      <c r="J143" s="13">
        <v>34609.81</v>
      </c>
      <c r="K143" s="40" t="str">
        <f t="shared" si="13"/>
        <v>-</v>
      </c>
      <c r="L143" s="40">
        <f t="shared" si="14"/>
        <v>100</v>
      </c>
      <c r="M143" s="40">
        <f t="shared" si="15"/>
        <v>57.683016666666667</v>
      </c>
    </row>
    <row r="144" spans="1:13" x14ac:dyDescent="0.25">
      <c r="A144" s="24" t="s">
        <v>195</v>
      </c>
      <c r="B144" s="25"/>
      <c r="C144" s="25"/>
      <c r="D144" s="24" t="s">
        <v>196</v>
      </c>
      <c r="E144" s="25"/>
      <c r="F144" s="24"/>
      <c r="G144" s="26">
        <f t="shared" ref="G144:J145" si="16">+G145</f>
        <v>36596.449999999997</v>
      </c>
      <c r="H144" s="26">
        <f t="shared" si="16"/>
        <v>149000</v>
      </c>
      <c r="I144" s="26">
        <f t="shared" si="16"/>
        <v>37200</v>
      </c>
      <c r="J144" s="26">
        <f t="shared" si="16"/>
        <v>36063.379999999997</v>
      </c>
      <c r="K144" s="41">
        <f t="shared" si="13"/>
        <v>98.543383306304293</v>
      </c>
      <c r="L144" s="41">
        <f t="shared" si="14"/>
        <v>24.966442953020135</v>
      </c>
      <c r="M144" s="41">
        <f t="shared" si="15"/>
        <v>96.944569892473112</v>
      </c>
    </row>
    <row r="145" spans="1:13" x14ac:dyDescent="0.25">
      <c r="A145" s="8"/>
      <c r="B145" s="9" t="s">
        <v>197</v>
      </c>
      <c r="C145" s="8"/>
      <c r="D145" s="9" t="s">
        <v>198</v>
      </c>
      <c r="E145" s="10">
        <v>1230465</v>
      </c>
      <c r="F145" s="9" t="s">
        <v>25</v>
      </c>
      <c r="G145" s="10">
        <f t="shared" si="16"/>
        <v>36596.449999999997</v>
      </c>
      <c r="H145" s="10">
        <f t="shared" si="16"/>
        <v>149000</v>
      </c>
      <c r="I145" s="10">
        <f t="shared" si="16"/>
        <v>37200</v>
      </c>
      <c r="J145" s="10">
        <f t="shared" si="16"/>
        <v>36063.379999999997</v>
      </c>
      <c r="K145" s="39">
        <f t="shared" si="13"/>
        <v>98.543383306304293</v>
      </c>
      <c r="L145" s="39">
        <f t="shared" si="14"/>
        <v>24.966442953020135</v>
      </c>
      <c r="M145" s="39">
        <f t="shared" si="15"/>
        <v>96.944569892473112</v>
      </c>
    </row>
    <row r="146" spans="1:13" x14ac:dyDescent="0.25">
      <c r="A146" s="12"/>
      <c r="B146" s="12"/>
      <c r="C146" s="11" t="s">
        <v>15</v>
      </c>
      <c r="D146" s="11" t="s">
        <v>16</v>
      </c>
      <c r="E146" s="12"/>
      <c r="F146" s="11"/>
      <c r="G146" s="13">
        <v>36596.449999999997</v>
      </c>
      <c r="H146" s="13">
        <v>149000</v>
      </c>
      <c r="I146" s="13">
        <v>37200</v>
      </c>
      <c r="J146" s="13">
        <v>36063.379999999997</v>
      </c>
      <c r="K146" s="40">
        <f t="shared" si="13"/>
        <v>98.543383306304293</v>
      </c>
      <c r="L146" s="40">
        <f t="shared" si="14"/>
        <v>24.966442953020135</v>
      </c>
      <c r="M146" s="40">
        <f t="shared" si="15"/>
        <v>96.944569892473112</v>
      </c>
    </row>
    <row r="147" spans="1:13" x14ac:dyDescent="0.25">
      <c r="A147" s="5" t="s">
        <v>199</v>
      </c>
      <c r="B147" s="6"/>
      <c r="C147" s="6"/>
      <c r="D147" s="5" t="s">
        <v>200</v>
      </c>
      <c r="E147" s="6"/>
      <c r="F147" s="5"/>
      <c r="G147" s="7">
        <f>+G148+G152</f>
        <v>26999.99</v>
      </c>
      <c r="H147" s="7">
        <f>+H148+H152</f>
        <v>42000</v>
      </c>
      <c r="I147" s="7">
        <f>+I148+I152</f>
        <v>42000</v>
      </c>
      <c r="J147" s="7">
        <f>+J148+J152</f>
        <v>26999.98</v>
      </c>
      <c r="K147" s="37">
        <f t="shared" si="13"/>
        <v>99.99996296294924</v>
      </c>
      <c r="L147" s="37">
        <f t="shared" si="14"/>
        <v>100</v>
      </c>
      <c r="M147" s="37">
        <f t="shared" si="15"/>
        <v>64.285666666666657</v>
      </c>
    </row>
    <row r="148" spans="1:13" x14ac:dyDescent="0.25">
      <c r="A148" s="18" t="s">
        <v>201</v>
      </c>
      <c r="B148" s="19"/>
      <c r="C148" s="19"/>
      <c r="D148" s="18" t="s">
        <v>202</v>
      </c>
      <c r="E148" s="19"/>
      <c r="F148" s="18"/>
      <c r="G148" s="20">
        <f t="shared" ref="G148:J150" si="17">+G149</f>
        <v>26999.99</v>
      </c>
      <c r="H148" s="20">
        <f t="shared" si="17"/>
        <v>27000</v>
      </c>
      <c r="I148" s="20">
        <f t="shared" si="17"/>
        <v>27000</v>
      </c>
      <c r="J148" s="20">
        <f t="shared" si="17"/>
        <v>26999.98</v>
      </c>
      <c r="K148" s="20">
        <f t="shared" si="13"/>
        <v>99.99996296294924</v>
      </c>
      <c r="L148" s="20">
        <f t="shared" si="14"/>
        <v>100</v>
      </c>
      <c r="M148" s="20">
        <f t="shared" si="15"/>
        <v>99.999925925925922</v>
      </c>
    </row>
    <row r="149" spans="1:13" x14ac:dyDescent="0.25">
      <c r="A149" s="24" t="s">
        <v>203</v>
      </c>
      <c r="B149" s="25"/>
      <c r="C149" s="25"/>
      <c r="D149" s="24" t="s">
        <v>204</v>
      </c>
      <c r="E149" s="25"/>
      <c r="F149" s="24"/>
      <c r="G149" s="26">
        <f t="shared" si="17"/>
        <v>26999.99</v>
      </c>
      <c r="H149" s="26">
        <f t="shared" si="17"/>
        <v>27000</v>
      </c>
      <c r="I149" s="26">
        <f t="shared" si="17"/>
        <v>27000</v>
      </c>
      <c r="J149" s="26">
        <f t="shared" si="17"/>
        <v>26999.98</v>
      </c>
      <c r="K149" s="41">
        <f t="shared" si="13"/>
        <v>99.99996296294924</v>
      </c>
      <c r="L149" s="41">
        <f t="shared" si="14"/>
        <v>100</v>
      </c>
      <c r="M149" s="41">
        <f t="shared" si="15"/>
        <v>99.999925925925922</v>
      </c>
    </row>
    <row r="150" spans="1:13" x14ac:dyDescent="0.25">
      <c r="A150" s="8"/>
      <c r="B150" s="9" t="s">
        <v>205</v>
      </c>
      <c r="C150" s="8"/>
      <c r="D150" s="9" t="s">
        <v>206</v>
      </c>
      <c r="E150" s="10">
        <v>514587.02</v>
      </c>
      <c r="F150" s="9" t="s">
        <v>25</v>
      </c>
      <c r="G150" s="10">
        <f t="shared" si="17"/>
        <v>26999.99</v>
      </c>
      <c r="H150" s="10">
        <f t="shared" si="17"/>
        <v>27000</v>
      </c>
      <c r="I150" s="10">
        <f t="shared" si="17"/>
        <v>27000</v>
      </c>
      <c r="J150" s="10">
        <f t="shared" si="17"/>
        <v>26999.98</v>
      </c>
      <c r="K150" s="39">
        <f t="shared" si="13"/>
        <v>99.99996296294924</v>
      </c>
      <c r="L150" s="39">
        <f t="shared" si="14"/>
        <v>100</v>
      </c>
      <c r="M150" s="39">
        <f t="shared" si="15"/>
        <v>99.999925925925922</v>
      </c>
    </row>
    <row r="151" spans="1:13" x14ac:dyDescent="0.25">
      <c r="A151" s="12"/>
      <c r="B151" s="12"/>
      <c r="C151" s="11" t="s">
        <v>15</v>
      </c>
      <c r="D151" s="11" t="s">
        <v>16</v>
      </c>
      <c r="E151" s="12"/>
      <c r="F151" s="11"/>
      <c r="G151" s="13">
        <v>26999.99</v>
      </c>
      <c r="H151" s="13">
        <v>27000</v>
      </c>
      <c r="I151" s="13">
        <v>27000</v>
      </c>
      <c r="J151" s="13">
        <v>26999.98</v>
      </c>
      <c r="K151" s="40">
        <f t="shared" si="13"/>
        <v>99.99996296294924</v>
      </c>
      <c r="L151" s="40">
        <f t="shared" si="14"/>
        <v>100</v>
      </c>
      <c r="M151" s="40">
        <f t="shared" si="15"/>
        <v>99.999925925925922</v>
      </c>
    </row>
    <row r="152" spans="1:13" x14ac:dyDescent="0.25">
      <c r="A152" s="18" t="s">
        <v>207</v>
      </c>
      <c r="B152" s="19"/>
      <c r="C152" s="19"/>
      <c r="D152" s="18" t="s">
        <v>208</v>
      </c>
      <c r="E152" s="19"/>
      <c r="F152" s="18"/>
      <c r="G152" s="20">
        <f>+G153</f>
        <v>0</v>
      </c>
      <c r="H152" s="20">
        <f>+H153</f>
        <v>15000</v>
      </c>
      <c r="I152" s="20">
        <f>+I153</f>
        <v>15000</v>
      </c>
      <c r="J152" s="20">
        <f>+J153</f>
        <v>0</v>
      </c>
      <c r="K152" s="20" t="str">
        <f t="shared" si="13"/>
        <v>-</v>
      </c>
      <c r="L152" s="20">
        <f t="shared" si="14"/>
        <v>100</v>
      </c>
      <c r="M152" s="20">
        <f t="shared" si="15"/>
        <v>0</v>
      </c>
    </row>
    <row r="153" spans="1:13" x14ac:dyDescent="0.25">
      <c r="A153" s="24" t="s">
        <v>209</v>
      </c>
      <c r="B153" s="25"/>
      <c r="C153" s="25"/>
      <c r="D153" s="24" t="s">
        <v>210</v>
      </c>
      <c r="E153" s="25"/>
      <c r="F153" s="24"/>
      <c r="G153" s="26">
        <f>G154+G156+G158</f>
        <v>0</v>
      </c>
      <c r="H153" s="26">
        <f>H154+H156+H158</f>
        <v>15000</v>
      </c>
      <c r="I153" s="26">
        <f>I154+I156+I158</f>
        <v>15000</v>
      </c>
      <c r="J153" s="26">
        <f>J154+J156+J158</f>
        <v>0</v>
      </c>
      <c r="K153" s="41" t="str">
        <f t="shared" si="13"/>
        <v>-</v>
      </c>
      <c r="L153" s="41">
        <f t="shared" si="14"/>
        <v>100</v>
      </c>
      <c r="M153" s="41">
        <f t="shared" si="15"/>
        <v>0</v>
      </c>
    </row>
    <row r="154" spans="1:13" x14ac:dyDescent="0.25">
      <c r="A154" s="8"/>
      <c r="B154" s="9" t="s">
        <v>211</v>
      </c>
      <c r="C154" s="8"/>
      <c r="D154" s="9" t="s">
        <v>212</v>
      </c>
      <c r="E154" s="10">
        <v>45106.8</v>
      </c>
      <c r="F154" s="9" t="s">
        <v>69</v>
      </c>
      <c r="G154" s="10">
        <f>+G155</f>
        <v>0</v>
      </c>
      <c r="H154" s="10">
        <f>+H155</f>
        <v>5000</v>
      </c>
      <c r="I154" s="10">
        <f>+I155</f>
        <v>5000</v>
      </c>
      <c r="J154" s="10">
        <f>+J155</f>
        <v>0</v>
      </c>
      <c r="K154" s="39" t="str">
        <f t="shared" si="13"/>
        <v>-</v>
      </c>
      <c r="L154" s="39">
        <f t="shared" si="14"/>
        <v>100</v>
      </c>
      <c r="M154" s="39">
        <f t="shared" si="15"/>
        <v>0</v>
      </c>
    </row>
    <row r="155" spans="1:13" x14ac:dyDescent="0.25">
      <c r="A155" s="12"/>
      <c r="B155" s="12"/>
      <c r="C155" s="11" t="s">
        <v>15</v>
      </c>
      <c r="D155" s="11" t="s">
        <v>16</v>
      </c>
      <c r="E155" s="12"/>
      <c r="F155" s="11"/>
      <c r="G155" s="13">
        <v>0</v>
      </c>
      <c r="H155" s="13">
        <v>5000</v>
      </c>
      <c r="I155" s="13">
        <v>5000</v>
      </c>
      <c r="J155" s="13">
        <v>0</v>
      </c>
      <c r="K155" s="40" t="str">
        <f t="shared" si="13"/>
        <v>-</v>
      </c>
      <c r="L155" s="40">
        <f t="shared" si="14"/>
        <v>100</v>
      </c>
      <c r="M155" s="40">
        <f t="shared" si="15"/>
        <v>0</v>
      </c>
    </row>
    <row r="156" spans="1:13" x14ac:dyDescent="0.25">
      <c r="A156" s="8"/>
      <c r="B156" s="9" t="s">
        <v>213</v>
      </c>
      <c r="C156" s="8"/>
      <c r="D156" s="9" t="s">
        <v>214</v>
      </c>
      <c r="E156" s="10">
        <v>1519531.5</v>
      </c>
      <c r="F156" s="9" t="s">
        <v>215</v>
      </c>
      <c r="G156" s="10">
        <f>+G157</f>
        <v>0</v>
      </c>
      <c r="H156" s="10">
        <f>+H157</f>
        <v>5000</v>
      </c>
      <c r="I156" s="10">
        <f>+I157</f>
        <v>5000</v>
      </c>
      <c r="J156" s="10">
        <f>+J157</f>
        <v>0</v>
      </c>
      <c r="K156" s="39" t="str">
        <f t="shared" si="13"/>
        <v>-</v>
      </c>
      <c r="L156" s="39">
        <f t="shared" si="14"/>
        <v>100</v>
      </c>
      <c r="M156" s="39">
        <f t="shared" si="15"/>
        <v>0</v>
      </c>
    </row>
    <row r="157" spans="1:13" x14ac:dyDescent="0.25">
      <c r="A157" s="12"/>
      <c r="B157" s="12"/>
      <c r="C157" s="11" t="s">
        <v>15</v>
      </c>
      <c r="D157" s="11" t="s">
        <v>16</v>
      </c>
      <c r="E157" s="12"/>
      <c r="F157" s="11"/>
      <c r="G157" s="13">
        <v>0</v>
      </c>
      <c r="H157" s="13">
        <v>5000</v>
      </c>
      <c r="I157" s="13">
        <v>5000</v>
      </c>
      <c r="J157" s="13">
        <v>0</v>
      </c>
      <c r="K157" s="40" t="str">
        <f t="shared" si="13"/>
        <v>-</v>
      </c>
      <c r="L157" s="40">
        <f t="shared" si="14"/>
        <v>100</v>
      </c>
      <c r="M157" s="40">
        <f t="shared" si="15"/>
        <v>0</v>
      </c>
    </row>
    <row r="158" spans="1:13" x14ac:dyDescent="0.25">
      <c r="A158" s="8"/>
      <c r="B158" s="9" t="s">
        <v>216</v>
      </c>
      <c r="C158" s="8"/>
      <c r="D158" s="9" t="s">
        <v>217</v>
      </c>
      <c r="E158" s="10">
        <v>7884</v>
      </c>
      <c r="F158" s="9" t="s">
        <v>149</v>
      </c>
      <c r="G158" s="10">
        <f>+G159</f>
        <v>0</v>
      </c>
      <c r="H158" s="10">
        <f>+H159</f>
        <v>5000</v>
      </c>
      <c r="I158" s="10">
        <f>+I159</f>
        <v>5000</v>
      </c>
      <c r="J158" s="10">
        <f>+J159</f>
        <v>0</v>
      </c>
      <c r="K158" s="39" t="str">
        <f t="shared" si="13"/>
        <v>-</v>
      </c>
      <c r="L158" s="39">
        <f t="shared" si="14"/>
        <v>100</v>
      </c>
      <c r="M158" s="39">
        <f t="shared" si="15"/>
        <v>0</v>
      </c>
    </row>
    <row r="159" spans="1:13" x14ac:dyDescent="0.25">
      <c r="A159" s="12"/>
      <c r="B159" s="12"/>
      <c r="C159" s="11" t="s">
        <v>15</v>
      </c>
      <c r="D159" s="11" t="s">
        <v>16</v>
      </c>
      <c r="E159" s="12"/>
      <c r="F159" s="11"/>
      <c r="G159" s="13">
        <v>0</v>
      </c>
      <c r="H159" s="13">
        <v>5000</v>
      </c>
      <c r="I159" s="13">
        <v>5000</v>
      </c>
      <c r="J159" s="13">
        <v>0</v>
      </c>
      <c r="K159" s="40" t="str">
        <f t="shared" si="13"/>
        <v>-</v>
      </c>
      <c r="L159" s="40">
        <f t="shared" si="14"/>
        <v>100</v>
      </c>
      <c r="M159" s="40">
        <f t="shared" si="15"/>
        <v>0</v>
      </c>
    </row>
    <row r="160" spans="1:13" x14ac:dyDescent="0.25">
      <c r="A160" s="5" t="s">
        <v>218</v>
      </c>
      <c r="B160" s="6"/>
      <c r="C160" s="6"/>
      <c r="D160" s="5" t="s">
        <v>219</v>
      </c>
      <c r="E160" s="6"/>
      <c r="F160" s="5"/>
      <c r="G160" s="7">
        <f>+G161+G197+G201</f>
        <v>2745493.38</v>
      </c>
      <c r="H160" s="7">
        <f>+H161+H197+H201</f>
        <v>1619370</v>
      </c>
      <c r="I160" s="7">
        <f>+I161+I197+I201</f>
        <v>1608270</v>
      </c>
      <c r="J160" s="7">
        <f>+J161+J197+J201</f>
        <v>309977.94</v>
      </c>
      <c r="K160" s="37">
        <f t="shared" si="13"/>
        <v>11.290427515071991</v>
      </c>
      <c r="L160" s="37">
        <f t="shared" si="14"/>
        <v>99.314548250245466</v>
      </c>
      <c r="M160" s="37">
        <f t="shared" si="15"/>
        <v>19.273998768863436</v>
      </c>
    </row>
    <row r="161" spans="1:13" x14ac:dyDescent="0.25">
      <c r="A161" s="18" t="s">
        <v>220</v>
      </c>
      <c r="B161" s="19"/>
      <c r="C161" s="19"/>
      <c r="D161" s="18" t="s">
        <v>221</v>
      </c>
      <c r="E161" s="19"/>
      <c r="F161" s="18"/>
      <c r="G161" s="20">
        <f>+G162+G175+G193</f>
        <v>2740552.38</v>
      </c>
      <c r="H161" s="20">
        <f>+H162+H175+H193</f>
        <v>1566370</v>
      </c>
      <c r="I161" s="20">
        <f>+I162+I175+I193</f>
        <v>1551770</v>
      </c>
      <c r="J161" s="20">
        <f>+J162+J175+J193</f>
        <v>252077.52000000002</v>
      </c>
      <c r="K161" s="20">
        <f t="shared" si="13"/>
        <v>9.1980551745557229</v>
      </c>
      <c r="L161" s="20">
        <f t="shared" si="14"/>
        <v>99.067908603969684</v>
      </c>
      <c r="M161" s="20">
        <f t="shared" si="15"/>
        <v>16.244515617649526</v>
      </c>
    </row>
    <row r="162" spans="1:13" x14ac:dyDescent="0.25">
      <c r="A162" s="24" t="s">
        <v>222</v>
      </c>
      <c r="B162" s="25"/>
      <c r="C162" s="25"/>
      <c r="D162" s="24" t="s">
        <v>223</v>
      </c>
      <c r="E162" s="25"/>
      <c r="F162" s="24"/>
      <c r="G162" s="26">
        <f>+G163+G165+G167+G169+G171+G173</f>
        <v>120246.35</v>
      </c>
      <c r="H162" s="26">
        <f>+H163+H165+H167+H169+H171+H173</f>
        <v>132500</v>
      </c>
      <c r="I162" s="26">
        <f>+I163+I165+I167+I169+I171+I173</f>
        <v>134700</v>
      </c>
      <c r="J162" s="26">
        <f>+J163+J165+J167+J169+J171+J173</f>
        <v>56727.19</v>
      </c>
      <c r="K162" s="41">
        <f t="shared" si="13"/>
        <v>47.175810326051476</v>
      </c>
      <c r="L162" s="41">
        <f t="shared" si="14"/>
        <v>101.66037735849056</v>
      </c>
      <c r="M162" s="41">
        <f t="shared" si="15"/>
        <v>42.113726800296959</v>
      </c>
    </row>
    <row r="163" spans="1:13" x14ac:dyDescent="0.25">
      <c r="A163" s="8"/>
      <c r="B163" s="9" t="s">
        <v>224</v>
      </c>
      <c r="C163" s="8"/>
      <c r="D163" s="9" t="s">
        <v>225</v>
      </c>
      <c r="E163" s="10">
        <v>1013138</v>
      </c>
      <c r="F163" s="9" t="s">
        <v>226</v>
      </c>
      <c r="G163" s="10">
        <f>+G164</f>
        <v>14160.78</v>
      </c>
      <c r="H163" s="10">
        <f>+H164</f>
        <v>20000</v>
      </c>
      <c r="I163" s="10">
        <f>+I164</f>
        <v>20000</v>
      </c>
      <c r="J163" s="10">
        <f>+J164</f>
        <v>0</v>
      </c>
      <c r="K163" s="39">
        <f t="shared" si="13"/>
        <v>0</v>
      </c>
      <c r="L163" s="39">
        <f t="shared" si="14"/>
        <v>100</v>
      </c>
      <c r="M163" s="39">
        <f t="shared" si="15"/>
        <v>0</v>
      </c>
    </row>
    <row r="164" spans="1:13" x14ac:dyDescent="0.25">
      <c r="A164" s="12"/>
      <c r="B164" s="12"/>
      <c r="C164" s="11" t="s">
        <v>15</v>
      </c>
      <c r="D164" s="11" t="s">
        <v>16</v>
      </c>
      <c r="E164" s="12"/>
      <c r="F164" s="11"/>
      <c r="G164" s="13">
        <v>14160.78</v>
      </c>
      <c r="H164" s="13">
        <v>20000</v>
      </c>
      <c r="I164" s="13">
        <v>20000</v>
      </c>
      <c r="J164" s="13">
        <v>0</v>
      </c>
      <c r="K164" s="40">
        <f t="shared" si="13"/>
        <v>0</v>
      </c>
      <c r="L164" s="40">
        <f t="shared" si="14"/>
        <v>100</v>
      </c>
      <c r="M164" s="40">
        <f t="shared" si="15"/>
        <v>0</v>
      </c>
    </row>
    <row r="165" spans="1:13" x14ac:dyDescent="0.25">
      <c r="A165" s="8"/>
      <c r="B165" s="9" t="s">
        <v>227</v>
      </c>
      <c r="C165" s="8"/>
      <c r="D165" s="9" t="s">
        <v>228</v>
      </c>
      <c r="E165" s="10">
        <v>1438058.11</v>
      </c>
      <c r="F165" s="9" t="s">
        <v>229</v>
      </c>
      <c r="G165" s="10">
        <f>+G166</f>
        <v>86704.07</v>
      </c>
      <c r="H165" s="10">
        <f>+H166</f>
        <v>50000</v>
      </c>
      <c r="I165" s="10">
        <f>+I166</f>
        <v>50000</v>
      </c>
      <c r="J165" s="10">
        <f>+J166</f>
        <v>22085.360000000001</v>
      </c>
      <c r="K165" s="39">
        <f t="shared" si="13"/>
        <v>25.472114515500827</v>
      </c>
      <c r="L165" s="39">
        <f t="shared" si="14"/>
        <v>100</v>
      </c>
      <c r="M165" s="39">
        <f t="shared" si="15"/>
        <v>44.170720000000003</v>
      </c>
    </row>
    <row r="166" spans="1:13" x14ac:dyDescent="0.25">
      <c r="A166" s="12"/>
      <c r="B166" s="12"/>
      <c r="C166" s="11" t="s">
        <v>15</v>
      </c>
      <c r="D166" s="11" t="s">
        <v>16</v>
      </c>
      <c r="E166" s="12"/>
      <c r="F166" s="11"/>
      <c r="G166" s="13">
        <v>86704.07</v>
      </c>
      <c r="H166" s="13">
        <v>50000</v>
      </c>
      <c r="I166" s="13">
        <v>50000</v>
      </c>
      <c r="J166" s="13">
        <v>22085.360000000001</v>
      </c>
      <c r="K166" s="40">
        <f t="shared" si="13"/>
        <v>25.472114515500827</v>
      </c>
      <c r="L166" s="40">
        <f t="shared" si="14"/>
        <v>100</v>
      </c>
      <c r="M166" s="40">
        <f t="shared" si="15"/>
        <v>44.170720000000003</v>
      </c>
    </row>
    <row r="167" spans="1:13" x14ac:dyDescent="0.25">
      <c r="A167" s="8"/>
      <c r="B167" s="9" t="s">
        <v>230</v>
      </c>
      <c r="C167" s="8"/>
      <c r="D167" s="9" t="s">
        <v>231</v>
      </c>
      <c r="E167" s="10">
        <v>226783.2</v>
      </c>
      <c r="F167" s="9" t="s">
        <v>232</v>
      </c>
      <c r="G167" s="10">
        <f>+G168</f>
        <v>0</v>
      </c>
      <c r="H167" s="10">
        <f>+H168</f>
        <v>25000</v>
      </c>
      <c r="I167" s="10">
        <f>+I168</f>
        <v>25000</v>
      </c>
      <c r="J167" s="10">
        <f>+J168</f>
        <v>0</v>
      </c>
      <c r="K167" s="39" t="str">
        <f t="shared" si="13"/>
        <v>-</v>
      </c>
      <c r="L167" s="39">
        <f t="shared" si="14"/>
        <v>100</v>
      </c>
      <c r="M167" s="39">
        <f t="shared" si="15"/>
        <v>0</v>
      </c>
    </row>
    <row r="168" spans="1:13" x14ac:dyDescent="0.25">
      <c r="A168" s="12"/>
      <c r="B168" s="12"/>
      <c r="C168" s="11" t="s">
        <v>15</v>
      </c>
      <c r="D168" s="11" t="s">
        <v>16</v>
      </c>
      <c r="E168" s="12"/>
      <c r="F168" s="11"/>
      <c r="G168" s="13">
        <v>0</v>
      </c>
      <c r="H168" s="13">
        <v>25000</v>
      </c>
      <c r="I168" s="13">
        <v>25000</v>
      </c>
      <c r="J168" s="13">
        <v>0</v>
      </c>
      <c r="K168" s="40" t="str">
        <f t="shared" si="13"/>
        <v>-</v>
      </c>
      <c r="L168" s="40">
        <f t="shared" si="14"/>
        <v>100</v>
      </c>
      <c r="M168" s="40">
        <f t="shared" si="15"/>
        <v>0</v>
      </c>
    </row>
    <row r="169" spans="1:13" x14ac:dyDescent="0.25">
      <c r="A169" s="8"/>
      <c r="B169" s="9" t="s">
        <v>233</v>
      </c>
      <c r="C169" s="8"/>
      <c r="D169" s="9" t="s">
        <v>223</v>
      </c>
      <c r="E169" s="10">
        <v>36113</v>
      </c>
      <c r="F169" s="9" t="s">
        <v>139</v>
      </c>
      <c r="G169" s="10">
        <f>+G170</f>
        <v>13940.3</v>
      </c>
      <c r="H169" s="10">
        <f>+H170</f>
        <v>12500</v>
      </c>
      <c r="I169" s="10">
        <f>+I170</f>
        <v>14700</v>
      </c>
      <c r="J169" s="10">
        <f>+J170</f>
        <v>14641.83</v>
      </c>
      <c r="K169" s="39">
        <f t="shared" si="13"/>
        <v>105.03238811216403</v>
      </c>
      <c r="L169" s="39">
        <f t="shared" si="14"/>
        <v>117.6</v>
      </c>
      <c r="M169" s="39">
        <f t="shared" si="15"/>
        <v>99.604285714285709</v>
      </c>
    </row>
    <row r="170" spans="1:13" x14ac:dyDescent="0.25">
      <c r="A170" s="12"/>
      <c r="B170" s="12"/>
      <c r="C170" s="11" t="s">
        <v>15</v>
      </c>
      <c r="D170" s="11" t="s">
        <v>16</v>
      </c>
      <c r="E170" s="12"/>
      <c r="F170" s="11"/>
      <c r="G170" s="13">
        <v>13940.3</v>
      </c>
      <c r="H170" s="13">
        <v>12500</v>
      </c>
      <c r="I170" s="13">
        <v>14700</v>
      </c>
      <c r="J170" s="13">
        <v>14641.83</v>
      </c>
      <c r="K170" s="40">
        <f t="shared" si="13"/>
        <v>105.03238811216403</v>
      </c>
      <c r="L170" s="40">
        <f t="shared" si="14"/>
        <v>117.6</v>
      </c>
      <c r="M170" s="40">
        <f t="shared" si="15"/>
        <v>99.604285714285709</v>
      </c>
    </row>
    <row r="171" spans="1:13" x14ac:dyDescent="0.25">
      <c r="A171" s="8"/>
      <c r="B171" s="9" t="s">
        <v>234</v>
      </c>
      <c r="C171" s="8"/>
      <c r="D171" s="9" t="s">
        <v>235</v>
      </c>
      <c r="E171" s="10">
        <v>20000</v>
      </c>
      <c r="F171" s="9" t="s">
        <v>34</v>
      </c>
      <c r="G171" s="10">
        <f>+G172</f>
        <v>0</v>
      </c>
      <c r="H171" s="10">
        <f>+H172</f>
        <v>20000</v>
      </c>
      <c r="I171" s="10">
        <f>+I172</f>
        <v>20000</v>
      </c>
      <c r="J171" s="10">
        <f>+J172</f>
        <v>20000</v>
      </c>
      <c r="K171" s="39" t="str">
        <f t="shared" si="13"/>
        <v>-</v>
      </c>
      <c r="L171" s="39">
        <f t="shared" si="14"/>
        <v>100</v>
      </c>
      <c r="M171" s="39">
        <f t="shared" si="15"/>
        <v>100</v>
      </c>
    </row>
    <row r="172" spans="1:13" x14ac:dyDescent="0.25">
      <c r="A172" s="12"/>
      <c r="B172" s="12"/>
      <c r="C172" s="11" t="s">
        <v>15</v>
      </c>
      <c r="D172" s="11" t="s">
        <v>16</v>
      </c>
      <c r="E172" s="12"/>
      <c r="F172" s="11"/>
      <c r="G172" s="13">
        <v>0</v>
      </c>
      <c r="H172" s="13">
        <v>20000</v>
      </c>
      <c r="I172" s="13">
        <v>20000</v>
      </c>
      <c r="J172" s="13">
        <v>20000</v>
      </c>
      <c r="K172" s="40" t="str">
        <f t="shared" si="13"/>
        <v>-</v>
      </c>
      <c r="L172" s="40">
        <f t="shared" si="14"/>
        <v>100</v>
      </c>
      <c r="M172" s="40">
        <f t="shared" si="15"/>
        <v>100</v>
      </c>
    </row>
    <row r="173" spans="1:13" x14ac:dyDescent="0.25">
      <c r="A173" s="8"/>
      <c r="B173" s="9" t="s">
        <v>236</v>
      </c>
      <c r="C173" s="8"/>
      <c r="D173" s="9" t="s">
        <v>237</v>
      </c>
      <c r="E173" s="10">
        <v>14000</v>
      </c>
      <c r="F173" s="9" t="s">
        <v>50</v>
      </c>
      <c r="G173" s="10">
        <f>+G174</f>
        <v>5441.2</v>
      </c>
      <c r="H173" s="10">
        <f>+H174</f>
        <v>5000</v>
      </c>
      <c r="I173" s="10">
        <f>+I174</f>
        <v>5000</v>
      </c>
      <c r="J173" s="10">
        <f>+J174</f>
        <v>0</v>
      </c>
      <c r="K173" s="39">
        <f t="shared" si="13"/>
        <v>0</v>
      </c>
      <c r="L173" s="39">
        <f t="shared" si="14"/>
        <v>100</v>
      </c>
      <c r="M173" s="39">
        <f t="shared" si="15"/>
        <v>0</v>
      </c>
    </row>
    <row r="174" spans="1:13" x14ac:dyDescent="0.25">
      <c r="A174" s="12"/>
      <c r="B174" s="12"/>
      <c r="C174" s="11" t="s">
        <v>15</v>
      </c>
      <c r="D174" s="11" t="s">
        <v>16</v>
      </c>
      <c r="E174" s="12"/>
      <c r="F174" s="11"/>
      <c r="G174" s="13">
        <v>5441.2</v>
      </c>
      <c r="H174" s="13">
        <v>5000</v>
      </c>
      <c r="I174" s="13">
        <v>5000</v>
      </c>
      <c r="J174" s="13">
        <v>0</v>
      </c>
      <c r="K174" s="40">
        <f t="shared" si="13"/>
        <v>0</v>
      </c>
      <c r="L174" s="40">
        <f t="shared" si="14"/>
        <v>100</v>
      </c>
      <c r="M174" s="40">
        <f t="shared" si="15"/>
        <v>0</v>
      </c>
    </row>
    <row r="175" spans="1:13" x14ac:dyDescent="0.25">
      <c r="A175" s="24" t="s">
        <v>238</v>
      </c>
      <c r="B175" s="25"/>
      <c r="C175" s="25"/>
      <c r="D175" s="24" t="s">
        <v>239</v>
      </c>
      <c r="E175" s="25"/>
      <c r="F175" s="24"/>
      <c r="G175" s="26">
        <f>G176+G180+G182+G184+G186+G188+G190</f>
        <v>2620306.0299999998</v>
      </c>
      <c r="H175" s="26">
        <f>H176+H180+H182+H184+H186+H188+H190</f>
        <v>1424370</v>
      </c>
      <c r="I175" s="26">
        <f>I176+I180+I182+I184+I186+I188+I190</f>
        <v>1407570</v>
      </c>
      <c r="J175" s="26">
        <f>J176+J180+J182+J184+J186+J188+J190</f>
        <v>191115.1</v>
      </c>
      <c r="K175" s="41">
        <f t="shared" si="13"/>
        <v>7.2936175321475725</v>
      </c>
      <c r="L175" s="41">
        <f t="shared" si="14"/>
        <v>98.820531182206878</v>
      </c>
      <c r="M175" s="41">
        <f t="shared" si="15"/>
        <v>13.577662212181277</v>
      </c>
    </row>
    <row r="176" spans="1:13" ht="25.5" x14ac:dyDescent="0.25">
      <c r="A176" s="8"/>
      <c r="B176" s="9" t="s">
        <v>485</v>
      </c>
      <c r="C176" s="8"/>
      <c r="D176" s="44" t="s">
        <v>486</v>
      </c>
      <c r="E176" s="45">
        <v>15406672</v>
      </c>
      <c r="F176" s="9" t="s">
        <v>487</v>
      </c>
      <c r="G176" s="10">
        <f>+G177+G178+G179</f>
        <v>2407801.64</v>
      </c>
      <c r="H176" s="10">
        <f>+H177+H178+H179</f>
        <v>800000</v>
      </c>
      <c r="I176" s="10">
        <f>+I177+I178+I179</f>
        <v>800000</v>
      </c>
      <c r="J176" s="10">
        <f>+J177+J178+J179</f>
        <v>70104.240000000005</v>
      </c>
      <c r="K176" s="39">
        <f t="shared" si="13"/>
        <v>2.9115454876091871</v>
      </c>
      <c r="L176" s="39">
        <f t="shared" si="14"/>
        <v>100</v>
      </c>
      <c r="M176" s="39">
        <f t="shared" si="15"/>
        <v>8.7630300000000005</v>
      </c>
    </row>
    <row r="177" spans="1:13" x14ac:dyDescent="0.25">
      <c r="A177" s="12"/>
      <c r="B177" s="12"/>
      <c r="C177" s="11" t="s">
        <v>15</v>
      </c>
      <c r="D177" s="11" t="s">
        <v>16</v>
      </c>
      <c r="E177" s="12"/>
      <c r="F177" s="11"/>
      <c r="G177" s="13">
        <v>1622322.82</v>
      </c>
      <c r="H177" s="13">
        <v>530394</v>
      </c>
      <c r="I177" s="13">
        <v>530394</v>
      </c>
      <c r="J177" s="13">
        <v>70104.240000000005</v>
      </c>
      <c r="K177" s="40">
        <f t="shared" ref="K177:K238" si="18">IF(G177&lt;&gt;0,J177/G177*100,"-")</f>
        <v>4.3212262772707595</v>
      </c>
      <c r="L177" s="40">
        <f t="shared" ref="L177:L238" si="19">IF(H177&lt;&gt;0,I177/H177*100,"-")</f>
        <v>100</v>
      </c>
      <c r="M177" s="40">
        <f t="shared" ref="M177:M238" si="20">IF(I177&lt;&gt;0,J177/I177*100,"-")</f>
        <v>13.217389336983452</v>
      </c>
    </row>
    <row r="178" spans="1:13" x14ac:dyDescent="0.25">
      <c r="A178" s="12"/>
      <c r="B178" s="12"/>
      <c r="C178" s="11" t="s">
        <v>65</v>
      </c>
      <c r="D178" s="11" t="s">
        <v>66</v>
      </c>
      <c r="E178" s="12"/>
      <c r="F178" s="11"/>
      <c r="G178" s="13">
        <v>117821.82</v>
      </c>
      <c r="H178" s="13">
        <v>40441</v>
      </c>
      <c r="I178" s="13">
        <v>40441</v>
      </c>
      <c r="J178" s="13">
        <v>0</v>
      </c>
      <c r="K178" s="40">
        <f t="shared" si="18"/>
        <v>0</v>
      </c>
      <c r="L178" s="40">
        <f t="shared" si="19"/>
        <v>100</v>
      </c>
      <c r="M178" s="40">
        <f t="shared" si="20"/>
        <v>0</v>
      </c>
    </row>
    <row r="179" spans="1:13" x14ac:dyDescent="0.25">
      <c r="A179" s="12"/>
      <c r="B179" s="12"/>
      <c r="C179" s="11" t="s">
        <v>93</v>
      </c>
      <c r="D179" s="11" t="s">
        <v>94</v>
      </c>
      <c r="E179" s="12"/>
      <c r="F179" s="11"/>
      <c r="G179" s="13">
        <v>667657</v>
      </c>
      <c r="H179" s="13">
        <v>229165</v>
      </c>
      <c r="I179" s="13">
        <v>229165</v>
      </c>
      <c r="J179" s="13">
        <v>0</v>
      </c>
      <c r="K179" s="40">
        <f t="shared" si="18"/>
        <v>0</v>
      </c>
      <c r="L179" s="40">
        <f t="shared" si="19"/>
        <v>100</v>
      </c>
      <c r="M179" s="40">
        <f t="shared" si="20"/>
        <v>0</v>
      </c>
    </row>
    <row r="180" spans="1:13" x14ac:dyDescent="0.25">
      <c r="A180" s="8"/>
      <c r="B180" s="9" t="s">
        <v>240</v>
      </c>
      <c r="C180" s="8"/>
      <c r="D180" s="9" t="s">
        <v>241</v>
      </c>
      <c r="E180" s="10">
        <v>715881</v>
      </c>
      <c r="F180" s="9" t="s">
        <v>25</v>
      </c>
      <c r="G180" s="10">
        <f>+G181</f>
        <v>4174.1000000000004</v>
      </c>
      <c r="H180" s="10">
        <f>+H181</f>
        <v>25000</v>
      </c>
      <c r="I180" s="10">
        <f>+I181</f>
        <v>25000</v>
      </c>
      <c r="J180" s="10">
        <f>+J181</f>
        <v>7523.6</v>
      </c>
      <c r="K180" s="39">
        <f t="shared" si="18"/>
        <v>180.24484319973166</v>
      </c>
      <c r="L180" s="39">
        <f t="shared" si="19"/>
        <v>100</v>
      </c>
      <c r="M180" s="39">
        <f t="shared" si="20"/>
        <v>30.0944</v>
      </c>
    </row>
    <row r="181" spans="1:13" x14ac:dyDescent="0.25">
      <c r="A181" s="12"/>
      <c r="B181" s="12"/>
      <c r="C181" s="11" t="s">
        <v>15</v>
      </c>
      <c r="D181" s="11" t="s">
        <v>16</v>
      </c>
      <c r="E181" s="12"/>
      <c r="F181" s="11"/>
      <c r="G181" s="13">
        <v>4174.1000000000004</v>
      </c>
      <c r="H181" s="13">
        <v>25000</v>
      </c>
      <c r="I181" s="13">
        <v>25000</v>
      </c>
      <c r="J181" s="13">
        <v>7523.6</v>
      </c>
      <c r="K181" s="40">
        <f t="shared" si="18"/>
        <v>180.24484319973166</v>
      </c>
      <c r="L181" s="40">
        <f t="shared" si="19"/>
        <v>100</v>
      </c>
      <c r="M181" s="40">
        <f t="shared" si="20"/>
        <v>30.0944</v>
      </c>
    </row>
    <row r="182" spans="1:13" x14ac:dyDescent="0.25">
      <c r="A182" s="8"/>
      <c r="B182" s="9" t="s">
        <v>242</v>
      </c>
      <c r="C182" s="8"/>
      <c r="D182" s="9" t="s">
        <v>243</v>
      </c>
      <c r="E182" s="10">
        <v>166035</v>
      </c>
      <c r="F182" s="9" t="s">
        <v>229</v>
      </c>
      <c r="G182" s="10">
        <f>+G183</f>
        <v>27137.48</v>
      </c>
      <c r="H182" s="10">
        <f>+H183</f>
        <v>30000</v>
      </c>
      <c r="I182" s="10">
        <f>+I183</f>
        <v>30000</v>
      </c>
      <c r="J182" s="10">
        <f>+J183</f>
        <v>10995.04</v>
      </c>
      <c r="K182" s="39">
        <f t="shared" si="18"/>
        <v>40.51606855168572</v>
      </c>
      <c r="L182" s="39">
        <f t="shared" si="19"/>
        <v>100</v>
      </c>
      <c r="M182" s="39">
        <f t="shared" si="20"/>
        <v>36.650133333333336</v>
      </c>
    </row>
    <row r="183" spans="1:13" x14ac:dyDescent="0.25">
      <c r="A183" s="12"/>
      <c r="B183" s="12"/>
      <c r="C183" s="11" t="s">
        <v>15</v>
      </c>
      <c r="D183" s="11" t="s">
        <v>16</v>
      </c>
      <c r="E183" s="12"/>
      <c r="F183" s="11"/>
      <c r="G183" s="13">
        <v>27137.48</v>
      </c>
      <c r="H183" s="13">
        <v>30000</v>
      </c>
      <c r="I183" s="13">
        <v>30000</v>
      </c>
      <c r="J183" s="13">
        <v>10995.04</v>
      </c>
      <c r="K183" s="40">
        <f t="shared" si="18"/>
        <v>40.51606855168572</v>
      </c>
      <c r="L183" s="40">
        <f t="shared" si="19"/>
        <v>100</v>
      </c>
      <c r="M183" s="40">
        <f t="shared" si="20"/>
        <v>36.650133333333336</v>
      </c>
    </row>
    <row r="184" spans="1:13" x14ac:dyDescent="0.25">
      <c r="A184" s="8"/>
      <c r="B184" s="9" t="s">
        <v>244</v>
      </c>
      <c r="C184" s="8"/>
      <c r="D184" s="9" t="s">
        <v>245</v>
      </c>
      <c r="E184" s="10">
        <v>411667</v>
      </c>
      <c r="F184" s="9" t="s">
        <v>232</v>
      </c>
      <c r="G184" s="10">
        <f>+G185</f>
        <v>0</v>
      </c>
      <c r="H184" s="10">
        <f>+H185</f>
        <v>10970</v>
      </c>
      <c r="I184" s="10">
        <f>+I185</f>
        <v>10970</v>
      </c>
      <c r="J184" s="10">
        <f>+J185</f>
        <v>0</v>
      </c>
      <c r="K184" s="39" t="str">
        <f t="shared" si="18"/>
        <v>-</v>
      </c>
      <c r="L184" s="39">
        <f t="shared" si="19"/>
        <v>100</v>
      </c>
      <c r="M184" s="39">
        <f t="shared" si="20"/>
        <v>0</v>
      </c>
    </row>
    <row r="185" spans="1:13" x14ac:dyDescent="0.25">
      <c r="A185" s="12"/>
      <c r="B185" s="12"/>
      <c r="C185" s="11" t="s">
        <v>15</v>
      </c>
      <c r="D185" s="11" t="s">
        <v>16</v>
      </c>
      <c r="E185" s="12"/>
      <c r="F185" s="11"/>
      <c r="G185" s="13">
        <v>0</v>
      </c>
      <c r="H185" s="13">
        <v>10970</v>
      </c>
      <c r="I185" s="13">
        <v>10970</v>
      </c>
      <c r="J185" s="13">
        <v>0</v>
      </c>
      <c r="K185" s="40" t="str">
        <f t="shared" si="18"/>
        <v>-</v>
      </c>
      <c r="L185" s="40">
        <f t="shared" si="19"/>
        <v>100</v>
      </c>
      <c r="M185" s="40">
        <f t="shared" si="20"/>
        <v>0</v>
      </c>
    </row>
    <row r="186" spans="1:13" x14ac:dyDescent="0.25">
      <c r="A186" s="8"/>
      <c r="B186" s="9" t="s">
        <v>246</v>
      </c>
      <c r="C186" s="8"/>
      <c r="D186" s="9" t="s">
        <v>247</v>
      </c>
      <c r="E186" s="10">
        <v>237259</v>
      </c>
      <c r="F186" s="9" t="s">
        <v>139</v>
      </c>
      <c r="G186" s="10">
        <f>+G187</f>
        <v>24663.8</v>
      </c>
      <c r="H186" s="10">
        <f>+H187</f>
        <v>38400</v>
      </c>
      <c r="I186" s="10">
        <f>+I187</f>
        <v>38400</v>
      </c>
      <c r="J186" s="10">
        <f>+J187</f>
        <v>37333.18</v>
      </c>
      <c r="K186" s="39">
        <f t="shared" si="18"/>
        <v>151.36832118327266</v>
      </c>
      <c r="L186" s="39">
        <f t="shared" si="19"/>
        <v>100</v>
      </c>
      <c r="M186" s="39">
        <f t="shared" si="20"/>
        <v>97.221822916666667</v>
      </c>
    </row>
    <row r="187" spans="1:13" x14ac:dyDescent="0.25">
      <c r="A187" s="12"/>
      <c r="B187" s="12"/>
      <c r="C187" s="11" t="s">
        <v>15</v>
      </c>
      <c r="D187" s="11" t="s">
        <v>16</v>
      </c>
      <c r="E187" s="12"/>
      <c r="F187" s="11"/>
      <c r="G187" s="13">
        <v>24663.8</v>
      </c>
      <c r="H187" s="13">
        <v>38400</v>
      </c>
      <c r="I187" s="13">
        <v>38400</v>
      </c>
      <c r="J187" s="13">
        <v>37333.18</v>
      </c>
      <c r="K187" s="40">
        <f t="shared" si="18"/>
        <v>151.36832118327266</v>
      </c>
      <c r="L187" s="40">
        <f t="shared" si="19"/>
        <v>100</v>
      </c>
      <c r="M187" s="40">
        <f t="shared" si="20"/>
        <v>97.221822916666667</v>
      </c>
    </row>
    <row r="188" spans="1:13" x14ac:dyDescent="0.25">
      <c r="A188" s="8"/>
      <c r="B188" s="9" t="s">
        <v>248</v>
      </c>
      <c r="C188" s="8"/>
      <c r="D188" s="9" t="s">
        <v>249</v>
      </c>
      <c r="E188" s="10">
        <v>3647947.1</v>
      </c>
      <c r="F188" s="9" t="s">
        <v>250</v>
      </c>
      <c r="G188" s="10">
        <f>+G189</f>
        <v>132809.65</v>
      </c>
      <c r="H188" s="10">
        <f>+H189</f>
        <v>100000</v>
      </c>
      <c r="I188" s="10">
        <f>+I189</f>
        <v>100000</v>
      </c>
      <c r="J188" s="10">
        <f>+J189</f>
        <v>6000</v>
      </c>
      <c r="K188" s="39">
        <f t="shared" si="18"/>
        <v>4.5177440042948689</v>
      </c>
      <c r="L188" s="39">
        <f t="shared" si="19"/>
        <v>100</v>
      </c>
      <c r="M188" s="39">
        <f t="shared" si="20"/>
        <v>6</v>
      </c>
    </row>
    <row r="189" spans="1:13" x14ac:dyDescent="0.25">
      <c r="A189" s="12"/>
      <c r="B189" s="12"/>
      <c r="C189" s="11" t="s">
        <v>15</v>
      </c>
      <c r="D189" s="11" t="s">
        <v>16</v>
      </c>
      <c r="E189" s="12"/>
      <c r="F189" s="11"/>
      <c r="G189" s="13">
        <v>132809.65</v>
      </c>
      <c r="H189" s="13">
        <v>100000</v>
      </c>
      <c r="I189" s="13">
        <v>100000</v>
      </c>
      <c r="J189" s="13">
        <v>6000</v>
      </c>
      <c r="K189" s="40">
        <f t="shared" si="18"/>
        <v>4.5177440042948689</v>
      </c>
      <c r="L189" s="40">
        <f t="shared" si="19"/>
        <v>100</v>
      </c>
      <c r="M189" s="40">
        <f t="shared" si="20"/>
        <v>6</v>
      </c>
    </row>
    <row r="190" spans="1:13" x14ac:dyDescent="0.25">
      <c r="A190" s="8"/>
      <c r="B190" s="9" t="s">
        <v>251</v>
      </c>
      <c r="C190" s="8"/>
      <c r="D190" s="9" t="s">
        <v>252</v>
      </c>
      <c r="E190" s="10">
        <v>3547916</v>
      </c>
      <c r="F190" s="9" t="s">
        <v>250</v>
      </c>
      <c r="G190" s="10">
        <f>+G191+G192</f>
        <v>23719.360000000001</v>
      </c>
      <c r="H190" s="10">
        <f>+H191+H192</f>
        <v>420000</v>
      </c>
      <c r="I190" s="10">
        <f>+I191+I192</f>
        <v>403200</v>
      </c>
      <c r="J190" s="10">
        <f>+J191+J192</f>
        <v>59159.040000000001</v>
      </c>
      <c r="K190" s="39">
        <f t="shared" si="18"/>
        <v>249.4124630681435</v>
      </c>
      <c r="L190" s="39">
        <f t="shared" si="19"/>
        <v>96</v>
      </c>
      <c r="M190" s="39">
        <f t="shared" si="20"/>
        <v>14.672380952380953</v>
      </c>
    </row>
    <row r="191" spans="1:13" x14ac:dyDescent="0.25">
      <c r="A191" s="12"/>
      <c r="B191" s="12"/>
      <c r="C191" s="11" t="s">
        <v>15</v>
      </c>
      <c r="D191" s="11" t="s">
        <v>16</v>
      </c>
      <c r="E191" s="12"/>
      <c r="F191" s="11"/>
      <c r="G191" s="13">
        <v>23719.360000000001</v>
      </c>
      <c r="H191" s="13">
        <v>53900</v>
      </c>
      <c r="I191" s="13">
        <v>37100</v>
      </c>
      <c r="J191" s="13">
        <v>59159.040000000001</v>
      </c>
      <c r="K191" s="40">
        <f t="shared" si="18"/>
        <v>249.4124630681435</v>
      </c>
      <c r="L191" s="40">
        <f t="shared" si="19"/>
        <v>68.831168831168839</v>
      </c>
      <c r="M191" s="40">
        <f t="shared" si="20"/>
        <v>159.45832884097035</v>
      </c>
    </row>
    <row r="192" spans="1:13" x14ac:dyDescent="0.25">
      <c r="A192" s="12"/>
      <c r="B192" s="12"/>
      <c r="C192" s="11" t="s">
        <v>93</v>
      </c>
      <c r="D192" s="11" t="s">
        <v>94</v>
      </c>
      <c r="E192" s="12"/>
      <c r="F192" s="11"/>
      <c r="G192" s="13">
        <v>0</v>
      </c>
      <c r="H192" s="13">
        <v>366100</v>
      </c>
      <c r="I192" s="13">
        <v>366100</v>
      </c>
      <c r="J192" s="13">
        <v>0</v>
      </c>
      <c r="K192" s="40" t="str">
        <f t="shared" si="18"/>
        <v>-</v>
      </c>
      <c r="L192" s="40">
        <f t="shared" si="19"/>
        <v>100</v>
      </c>
      <c r="M192" s="40">
        <f t="shared" si="20"/>
        <v>0</v>
      </c>
    </row>
    <row r="193" spans="1:13" x14ac:dyDescent="0.25">
      <c r="A193" s="24" t="s">
        <v>253</v>
      </c>
      <c r="B193" s="25"/>
      <c r="C193" s="25"/>
      <c r="D193" s="24" t="s">
        <v>254</v>
      </c>
      <c r="E193" s="25"/>
      <c r="F193" s="24"/>
      <c r="G193" s="26">
        <f>+G194</f>
        <v>0</v>
      </c>
      <c r="H193" s="26">
        <f>+H194</f>
        <v>9500</v>
      </c>
      <c r="I193" s="26">
        <f>+I194</f>
        <v>9500</v>
      </c>
      <c r="J193" s="26">
        <f>+J194</f>
        <v>4235.2299999999996</v>
      </c>
      <c r="K193" s="41" t="str">
        <f t="shared" si="18"/>
        <v>-</v>
      </c>
      <c r="L193" s="41">
        <f t="shared" si="19"/>
        <v>100</v>
      </c>
      <c r="M193" s="41">
        <f t="shared" si="20"/>
        <v>44.581368421052623</v>
      </c>
    </row>
    <row r="194" spans="1:13" x14ac:dyDescent="0.25">
      <c r="A194" s="8"/>
      <c r="B194" s="9" t="s">
        <v>255</v>
      </c>
      <c r="C194" s="8"/>
      <c r="D194" s="9" t="s">
        <v>256</v>
      </c>
      <c r="E194" s="10">
        <v>9500</v>
      </c>
      <c r="F194" s="9" t="s">
        <v>34</v>
      </c>
      <c r="G194" s="10">
        <f>+G195+G196</f>
        <v>0</v>
      </c>
      <c r="H194" s="10">
        <f>+H195+H196</f>
        <v>9500</v>
      </c>
      <c r="I194" s="10">
        <f>+I195+I196</f>
        <v>9500</v>
      </c>
      <c r="J194" s="10">
        <f>+J195+J196</f>
        <v>4235.2299999999996</v>
      </c>
      <c r="K194" s="39" t="str">
        <f t="shared" si="18"/>
        <v>-</v>
      </c>
      <c r="L194" s="39">
        <f t="shared" si="19"/>
        <v>100</v>
      </c>
      <c r="M194" s="39">
        <f t="shared" si="20"/>
        <v>44.581368421052623</v>
      </c>
    </row>
    <row r="195" spans="1:13" x14ac:dyDescent="0.25">
      <c r="A195" s="12"/>
      <c r="B195" s="12"/>
      <c r="C195" s="11" t="s">
        <v>15</v>
      </c>
      <c r="D195" s="11" t="s">
        <v>16</v>
      </c>
      <c r="E195" s="12"/>
      <c r="F195" s="11"/>
      <c r="G195" s="13">
        <v>0</v>
      </c>
      <c r="H195" s="13">
        <v>0</v>
      </c>
      <c r="I195" s="13">
        <v>0</v>
      </c>
      <c r="J195" s="13">
        <v>0</v>
      </c>
      <c r="K195" s="40" t="str">
        <f t="shared" si="18"/>
        <v>-</v>
      </c>
      <c r="L195" s="40" t="str">
        <f t="shared" si="19"/>
        <v>-</v>
      </c>
      <c r="M195" s="40" t="str">
        <f t="shared" si="20"/>
        <v>-</v>
      </c>
    </row>
    <row r="196" spans="1:13" x14ac:dyDescent="0.25">
      <c r="A196" s="12"/>
      <c r="B196" s="12"/>
      <c r="C196" s="11" t="s">
        <v>65</v>
      </c>
      <c r="D196" s="11" t="s">
        <v>66</v>
      </c>
      <c r="E196" s="12"/>
      <c r="F196" s="11"/>
      <c r="G196" s="13">
        <v>0</v>
      </c>
      <c r="H196" s="13">
        <v>9500</v>
      </c>
      <c r="I196" s="13">
        <v>9500</v>
      </c>
      <c r="J196" s="13">
        <v>4235.2299999999996</v>
      </c>
      <c r="K196" s="40" t="str">
        <f t="shared" si="18"/>
        <v>-</v>
      </c>
      <c r="L196" s="40">
        <f t="shared" si="19"/>
        <v>100</v>
      </c>
      <c r="M196" s="40">
        <f t="shared" si="20"/>
        <v>44.581368421052623</v>
      </c>
    </row>
    <row r="197" spans="1:13" x14ac:dyDescent="0.25">
      <c r="A197" s="18" t="s">
        <v>257</v>
      </c>
      <c r="B197" s="19"/>
      <c r="C197" s="19"/>
      <c r="D197" s="18" t="s">
        <v>258</v>
      </c>
      <c r="E197" s="19"/>
      <c r="F197" s="18"/>
      <c r="G197" s="20">
        <f t="shared" ref="G197:J199" si="21">+G198</f>
        <v>4941</v>
      </c>
      <c r="H197" s="20">
        <f t="shared" si="21"/>
        <v>53000</v>
      </c>
      <c r="I197" s="20">
        <f t="shared" si="21"/>
        <v>53000</v>
      </c>
      <c r="J197" s="20">
        <f t="shared" si="21"/>
        <v>55053.72</v>
      </c>
      <c r="K197" s="20">
        <f t="shared" si="18"/>
        <v>1114.2222222222224</v>
      </c>
      <c r="L197" s="20">
        <f t="shared" si="19"/>
        <v>100</v>
      </c>
      <c r="M197" s="20">
        <f t="shared" si="20"/>
        <v>103.87494339622643</v>
      </c>
    </row>
    <row r="198" spans="1:13" x14ac:dyDescent="0.25">
      <c r="A198" s="24" t="s">
        <v>259</v>
      </c>
      <c r="B198" s="25"/>
      <c r="C198" s="25"/>
      <c r="D198" s="24" t="s">
        <v>260</v>
      </c>
      <c r="E198" s="25"/>
      <c r="F198" s="24"/>
      <c r="G198" s="26">
        <f t="shared" si="21"/>
        <v>4941</v>
      </c>
      <c r="H198" s="26">
        <f t="shared" si="21"/>
        <v>53000</v>
      </c>
      <c r="I198" s="26">
        <f t="shared" si="21"/>
        <v>53000</v>
      </c>
      <c r="J198" s="26">
        <f t="shared" si="21"/>
        <v>55053.72</v>
      </c>
      <c r="K198" s="41">
        <f t="shared" si="18"/>
        <v>1114.2222222222224</v>
      </c>
      <c r="L198" s="41">
        <f t="shared" si="19"/>
        <v>100</v>
      </c>
      <c r="M198" s="41">
        <f t="shared" si="20"/>
        <v>103.87494339622643</v>
      </c>
    </row>
    <row r="199" spans="1:13" x14ac:dyDescent="0.25">
      <c r="A199" s="8"/>
      <c r="B199" s="9" t="s">
        <v>261</v>
      </c>
      <c r="C199" s="8"/>
      <c r="D199" s="9" t="s">
        <v>262</v>
      </c>
      <c r="E199" s="10">
        <v>415451</v>
      </c>
      <c r="F199" s="9" t="s">
        <v>183</v>
      </c>
      <c r="G199" s="10">
        <f t="shared" si="21"/>
        <v>4941</v>
      </c>
      <c r="H199" s="10">
        <f t="shared" si="21"/>
        <v>53000</v>
      </c>
      <c r="I199" s="10">
        <f t="shared" si="21"/>
        <v>53000</v>
      </c>
      <c r="J199" s="10">
        <f t="shared" si="21"/>
        <v>55053.72</v>
      </c>
      <c r="K199" s="39">
        <f t="shared" si="18"/>
        <v>1114.2222222222224</v>
      </c>
      <c r="L199" s="39">
        <f t="shared" si="19"/>
        <v>100</v>
      </c>
      <c r="M199" s="39">
        <f t="shared" si="20"/>
        <v>103.87494339622643</v>
      </c>
    </row>
    <row r="200" spans="1:13" x14ac:dyDescent="0.25">
      <c r="A200" s="12"/>
      <c r="B200" s="12"/>
      <c r="C200" s="11" t="s">
        <v>15</v>
      </c>
      <c r="D200" s="11" t="s">
        <v>16</v>
      </c>
      <c r="E200" s="12"/>
      <c r="F200" s="11"/>
      <c r="G200" s="13">
        <v>4941</v>
      </c>
      <c r="H200" s="13">
        <v>53000</v>
      </c>
      <c r="I200" s="13">
        <v>53000</v>
      </c>
      <c r="J200" s="13">
        <v>55053.72</v>
      </c>
      <c r="K200" s="40">
        <f t="shared" si="18"/>
        <v>1114.2222222222224</v>
      </c>
      <c r="L200" s="40">
        <f t="shared" si="19"/>
        <v>100</v>
      </c>
      <c r="M200" s="40">
        <f t="shared" si="20"/>
        <v>103.87494339622643</v>
      </c>
    </row>
    <row r="201" spans="1:13" x14ac:dyDescent="0.25">
      <c r="A201" s="18" t="s">
        <v>263</v>
      </c>
      <c r="B201" s="19"/>
      <c r="C201" s="19"/>
      <c r="D201" s="18" t="s">
        <v>264</v>
      </c>
      <c r="E201" s="19"/>
      <c r="F201" s="18"/>
      <c r="G201" s="20">
        <f t="shared" ref="G201:J203" si="22">+G202</f>
        <v>0</v>
      </c>
      <c r="H201" s="20">
        <f t="shared" si="22"/>
        <v>0</v>
      </c>
      <c r="I201" s="20">
        <f t="shared" si="22"/>
        <v>3500</v>
      </c>
      <c r="J201" s="20">
        <f t="shared" si="22"/>
        <v>2846.7</v>
      </c>
      <c r="K201" s="20" t="str">
        <f t="shared" si="18"/>
        <v>-</v>
      </c>
      <c r="L201" s="20" t="str">
        <f t="shared" si="19"/>
        <v>-</v>
      </c>
      <c r="M201" s="20">
        <f t="shared" si="20"/>
        <v>81.334285714285713</v>
      </c>
    </row>
    <row r="202" spans="1:13" x14ac:dyDescent="0.25">
      <c r="A202" s="24" t="s">
        <v>265</v>
      </c>
      <c r="B202" s="25"/>
      <c r="C202" s="25"/>
      <c r="D202" s="24" t="s">
        <v>266</v>
      </c>
      <c r="E202" s="25"/>
      <c r="F202" s="24"/>
      <c r="G202" s="26">
        <f t="shared" si="22"/>
        <v>0</v>
      </c>
      <c r="H202" s="26">
        <f t="shared" si="22"/>
        <v>0</v>
      </c>
      <c r="I202" s="26">
        <f t="shared" si="22"/>
        <v>3500</v>
      </c>
      <c r="J202" s="26">
        <f t="shared" si="22"/>
        <v>2846.7</v>
      </c>
      <c r="K202" s="41" t="str">
        <f t="shared" si="18"/>
        <v>-</v>
      </c>
      <c r="L202" s="41" t="str">
        <f t="shared" si="19"/>
        <v>-</v>
      </c>
      <c r="M202" s="41">
        <f t="shared" si="20"/>
        <v>81.334285714285713</v>
      </c>
    </row>
    <row r="203" spans="1:13" x14ac:dyDescent="0.25">
      <c r="A203" s="8"/>
      <c r="B203" s="9" t="s">
        <v>267</v>
      </c>
      <c r="C203" s="8"/>
      <c r="D203" s="9" t="s">
        <v>268</v>
      </c>
      <c r="E203" s="10">
        <v>27500</v>
      </c>
      <c r="F203" s="9" t="s">
        <v>269</v>
      </c>
      <c r="G203" s="10">
        <f t="shared" si="22"/>
        <v>0</v>
      </c>
      <c r="H203" s="10">
        <f t="shared" si="22"/>
        <v>0</v>
      </c>
      <c r="I203" s="10">
        <f t="shared" si="22"/>
        <v>3500</v>
      </c>
      <c r="J203" s="10">
        <f t="shared" si="22"/>
        <v>2846.7</v>
      </c>
      <c r="K203" s="39" t="str">
        <f t="shared" si="18"/>
        <v>-</v>
      </c>
      <c r="L203" s="39" t="str">
        <f t="shared" si="19"/>
        <v>-</v>
      </c>
      <c r="M203" s="39">
        <f t="shared" si="20"/>
        <v>81.334285714285713</v>
      </c>
    </row>
    <row r="204" spans="1:13" x14ac:dyDescent="0.25">
      <c r="A204" s="12"/>
      <c r="B204" s="12"/>
      <c r="C204" s="11" t="s">
        <v>15</v>
      </c>
      <c r="D204" s="11" t="s">
        <v>16</v>
      </c>
      <c r="E204" s="12"/>
      <c r="F204" s="11"/>
      <c r="G204" s="13">
        <v>0</v>
      </c>
      <c r="H204" s="13">
        <v>0</v>
      </c>
      <c r="I204" s="13">
        <v>3500</v>
      </c>
      <c r="J204" s="13">
        <v>2846.7</v>
      </c>
      <c r="K204" s="40" t="str">
        <f t="shared" si="18"/>
        <v>-</v>
      </c>
      <c r="L204" s="40" t="str">
        <f t="shared" si="19"/>
        <v>-</v>
      </c>
      <c r="M204" s="40">
        <f t="shared" si="20"/>
        <v>81.334285714285713</v>
      </c>
    </row>
    <row r="205" spans="1:13" x14ac:dyDescent="0.25">
      <c r="A205" s="5" t="s">
        <v>270</v>
      </c>
      <c r="B205" s="6"/>
      <c r="C205" s="6"/>
      <c r="D205" s="5" t="s">
        <v>271</v>
      </c>
      <c r="E205" s="6"/>
      <c r="F205" s="5"/>
      <c r="G205" s="7">
        <f>+G206+G210+G250+G254</f>
        <v>408173.05</v>
      </c>
      <c r="H205" s="7">
        <f>+H206+H210+H250+H254</f>
        <v>1483440</v>
      </c>
      <c r="I205" s="7">
        <f>+I206+I210+I250+I254</f>
        <v>1483440</v>
      </c>
      <c r="J205" s="7">
        <f>+J206+J210+J250+J254</f>
        <v>717404.55999999994</v>
      </c>
      <c r="K205" s="37">
        <f t="shared" si="18"/>
        <v>175.75990379570626</v>
      </c>
      <c r="L205" s="37">
        <f t="shared" si="19"/>
        <v>100</v>
      </c>
      <c r="M205" s="37">
        <f t="shared" si="20"/>
        <v>48.360874723615375</v>
      </c>
    </row>
    <row r="206" spans="1:13" x14ac:dyDescent="0.25">
      <c r="A206" s="18" t="s">
        <v>272</v>
      </c>
      <c r="B206" s="19"/>
      <c r="C206" s="19"/>
      <c r="D206" s="18" t="s">
        <v>273</v>
      </c>
      <c r="E206" s="19"/>
      <c r="F206" s="18"/>
      <c r="G206" s="20">
        <f t="shared" ref="G206:J208" si="23">+G207</f>
        <v>0</v>
      </c>
      <c r="H206" s="20">
        <f t="shared" si="23"/>
        <v>53000</v>
      </c>
      <c r="I206" s="20">
        <f t="shared" si="23"/>
        <v>53000</v>
      </c>
      <c r="J206" s="20">
        <f t="shared" si="23"/>
        <v>82805.67</v>
      </c>
      <c r="K206" s="20" t="str">
        <f t="shared" si="18"/>
        <v>-</v>
      </c>
      <c r="L206" s="20">
        <f t="shared" si="19"/>
        <v>100</v>
      </c>
      <c r="M206" s="20">
        <f t="shared" si="20"/>
        <v>156.23711320754717</v>
      </c>
    </row>
    <row r="207" spans="1:13" x14ac:dyDescent="0.25">
      <c r="A207" s="24" t="s">
        <v>274</v>
      </c>
      <c r="B207" s="25"/>
      <c r="C207" s="25"/>
      <c r="D207" s="24" t="s">
        <v>275</v>
      </c>
      <c r="E207" s="25"/>
      <c r="F207" s="24"/>
      <c r="G207" s="26">
        <f t="shared" si="23"/>
        <v>0</v>
      </c>
      <c r="H207" s="26">
        <f t="shared" si="23"/>
        <v>53000</v>
      </c>
      <c r="I207" s="26">
        <f t="shared" si="23"/>
        <v>53000</v>
      </c>
      <c r="J207" s="26">
        <f t="shared" si="23"/>
        <v>82805.67</v>
      </c>
      <c r="K207" s="41" t="str">
        <f t="shared" si="18"/>
        <v>-</v>
      </c>
      <c r="L207" s="41">
        <f t="shared" si="19"/>
        <v>100</v>
      </c>
      <c r="M207" s="41">
        <f t="shared" si="20"/>
        <v>156.23711320754717</v>
      </c>
    </row>
    <row r="208" spans="1:13" x14ac:dyDescent="0.25">
      <c r="A208" s="8"/>
      <c r="B208" s="9" t="s">
        <v>276</v>
      </c>
      <c r="C208" s="8"/>
      <c r="D208" s="9" t="s">
        <v>277</v>
      </c>
      <c r="E208" s="10">
        <v>223640</v>
      </c>
      <c r="F208" s="9" t="s">
        <v>25</v>
      </c>
      <c r="G208" s="10">
        <f t="shared" si="23"/>
        <v>0</v>
      </c>
      <c r="H208" s="10">
        <f t="shared" si="23"/>
        <v>53000</v>
      </c>
      <c r="I208" s="10">
        <f t="shared" si="23"/>
        <v>53000</v>
      </c>
      <c r="J208" s="10">
        <f t="shared" si="23"/>
        <v>82805.67</v>
      </c>
      <c r="K208" s="39" t="str">
        <f t="shared" si="18"/>
        <v>-</v>
      </c>
      <c r="L208" s="39">
        <f t="shared" si="19"/>
        <v>100</v>
      </c>
      <c r="M208" s="39">
        <f t="shared" si="20"/>
        <v>156.23711320754717</v>
      </c>
    </row>
    <row r="209" spans="1:13" x14ac:dyDescent="0.25">
      <c r="A209" s="12"/>
      <c r="B209" s="12"/>
      <c r="C209" s="11" t="s">
        <v>15</v>
      </c>
      <c r="D209" s="11" t="s">
        <v>16</v>
      </c>
      <c r="E209" s="12"/>
      <c r="F209" s="11"/>
      <c r="G209" s="13">
        <v>0</v>
      </c>
      <c r="H209" s="13">
        <v>53000</v>
      </c>
      <c r="I209" s="13">
        <v>53000</v>
      </c>
      <c r="J209" s="13">
        <v>82805.67</v>
      </c>
      <c r="K209" s="40" t="str">
        <f t="shared" si="18"/>
        <v>-</v>
      </c>
      <c r="L209" s="40">
        <f t="shared" si="19"/>
        <v>100</v>
      </c>
      <c r="M209" s="40">
        <f t="shared" si="20"/>
        <v>156.23711320754717</v>
      </c>
    </row>
    <row r="210" spans="1:13" x14ac:dyDescent="0.25">
      <c r="A210" s="18" t="s">
        <v>278</v>
      </c>
      <c r="B210" s="19"/>
      <c r="C210" s="19"/>
      <c r="D210" s="18" t="s">
        <v>279</v>
      </c>
      <c r="E210" s="19"/>
      <c r="F210" s="18"/>
      <c r="G210" s="20">
        <f>+G211+G231+G236+G245</f>
        <v>241443.19</v>
      </c>
      <c r="H210" s="20">
        <f>+H211+H231+H236+H245</f>
        <v>1042440</v>
      </c>
      <c r="I210" s="20">
        <f>+I211+I231+I236+I245</f>
        <v>1042440</v>
      </c>
      <c r="J210" s="20">
        <f>+J211+J231+J236+J245</f>
        <v>285315.39999999997</v>
      </c>
      <c r="K210" s="20">
        <f t="shared" si="18"/>
        <v>118.17082105318437</v>
      </c>
      <c r="L210" s="20">
        <f t="shared" si="19"/>
        <v>100</v>
      </c>
      <c r="M210" s="20">
        <f t="shared" si="20"/>
        <v>27.369958942481098</v>
      </c>
    </row>
    <row r="211" spans="1:13" x14ac:dyDescent="0.25">
      <c r="A211" s="24" t="s">
        <v>280</v>
      </c>
      <c r="B211" s="25"/>
      <c r="C211" s="25"/>
      <c r="D211" s="24" t="s">
        <v>281</v>
      </c>
      <c r="E211" s="25"/>
      <c r="F211" s="24"/>
      <c r="G211" s="26">
        <f>+G212+G214+G216+G218+G220+G222+G224+G226+G229</f>
        <v>119755.21</v>
      </c>
      <c r="H211" s="26">
        <f>+H212+H214+H216+H218+H220+H222+H224+H226+H229</f>
        <v>627350</v>
      </c>
      <c r="I211" s="26">
        <f>+I212+I214+I216+I218+I220+I222+I224+I226+I229</f>
        <v>627350</v>
      </c>
      <c r="J211" s="26">
        <f>+J212+J214+J216+J218+J220+J222+J224+J226+J229</f>
        <v>185787.71</v>
      </c>
      <c r="K211" s="41">
        <f t="shared" si="18"/>
        <v>155.13956344780323</v>
      </c>
      <c r="L211" s="41">
        <f t="shared" si="19"/>
        <v>100</v>
      </c>
      <c r="M211" s="41">
        <f t="shared" si="20"/>
        <v>29.614682394197818</v>
      </c>
    </row>
    <row r="212" spans="1:13" x14ac:dyDescent="0.25">
      <c r="A212" s="8"/>
      <c r="B212" s="9" t="s">
        <v>282</v>
      </c>
      <c r="C212" s="8"/>
      <c r="D212" s="9" t="s">
        <v>283</v>
      </c>
      <c r="E212" s="10">
        <v>284045</v>
      </c>
      <c r="F212" s="9" t="s">
        <v>25</v>
      </c>
      <c r="G212" s="10">
        <f>+G213</f>
        <v>4460</v>
      </c>
      <c r="H212" s="10">
        <f>+H213</f>
        <v>15000</v>
      </c>
      <c r="I212" s="10">
        <f>+I213</f>
        <v>15000</v>
      </c>
      <c r="J212" s="10">
        <f>+J213</f>
        <v>8318.2000000000007</v>
      </c>
      <c r="K212" s="39">
        <f t="shared" si="18"/>
        <v>186.50672645739911</v>
      </c>
      <c r="L212" s="39">
        <f t="shared" si="19"/>
        <v>100</v>
      </c>
      <c r="M212" s="39">
        <f t="shared" si="20"/>
        <v>55.454666666666675</v>
      </c>
    </row>
    <row r="213" spans="1:13" x14ac:dyDescent="0.25">
      <c r="A213" s="12"/>
      <c r="B213" s="12"/>
      <c r="C213" s="11" t="s">
        <v>15</v>
      </c>
      <c r="D213" s="11" t="s">
        <v>16</v>
      </c>
      <c r="E213" s="12"/>
      <c r="F213" s="11"/>
      <c r="G213" s="13">
        <v>4460</v>
      </c>
      <c r="H213" s="13">
        <v>15000</v>
      </c>
      <c r="I213" s="13">
        <v>15000</v>
      </c>
      <c r="J213" s="13">
        <v>8318.2000000000007</v>
      </c>
      <c r="K213" s="40">
        <f t="shared" si="18"/>
        <v>186.50672645739911</v>
      </c>
      <c r="L213" s="40">
        <f t="shared" si="19"/>
        <v>100</v>
      </c>
      <c r="M213" s="40">
        <f t="shared" si="20"/>
        <v>55.454666666666675</v>
      </c>
    </row>
    <row r="214" spans="1:13" x14ac:dyDescent="0.25">
      <c r="A214" s="8"/>
      <c r="B214" s="9" t="s">
        <v>284</v>
      </c>
      <c r="C214" s="8"/>
      <c r="D214" s="9" t="s">
        <v>285</v>
      </c>
      <c r="E214" s="10">
        <v>43896</v>
      </c>
      <c r="F214" s="9" t="s">
        <v>286</v>
      </c>
      <c r="G214" s="10">
        <f>+G215</f>
        <v>0</v>
      </c>
      <c r="H214" s="10">
        <f>+H215</f>
        <v>1000</v>
      </c>
      <c r="I214" s="10">
        <f>+I215</f>
        <v>1000</v>
      </c>
      <c r="J214" s="10">
        <f>+J215</f>
        <v>0</v>
      </c>
      <c r="K214" s="39" t="str">
        <f t="shared" si="18"/>
        <v>-</v>
      </c>
      <c r="L214" s="39">
        <f t="shared" si="19"/>
        <v>100</v>
      </c>
      <c r="M214" s="39">
        <f t="shared" si="20"/>
        <v>0</v>
      </c>
    </row>
    <row r="215" spans="1:13" x14ac:dyDescent="0.25">
      <c r="A215" s="12"/>
      <c r="B215" s="12"/>
      <c r="C215" s="11" t="s">
        <v>15</v>
      </c>
      <c r="D215" s="11" t="s">
        <v>16</v>
      </c>
      <c r="E215" s="12"/>
      <c r="F215" s="11"/>
      <c r="G215" s="13">
        <v>0</v>
      </c>
      <c r="H215" s="13">
        <v>1000</v>
      </c>
      <c r="I215" s="13">
        <v>1000</v>
      </c>
      <c r="J215" s="13">
        <v>0</v>
      </c>
      <c r="K215" s="40" t="str">
        <f t="shared" si="18"/>
        <v>-</v>
      </c>
      <c r="L215" s="40">
        <f t="shared" si="19"/>
        <v>100</v>
      </c>
      <c r="M215" s="40">
        <f t="shared" si="20"/>
        <v>0</v>
      </c>
    </row>
    <row r="216" spans="1:13" x14ac:dyDescent="0.25">
      <c r="A216" s="8"/>
      <c r="B216" s="9" t="s">
        <v>287</v>
      </c>
      <c r="C216" s="8"/>
      <c r="D216" s="9" t="s">
        <v>288</v>
      </c>
      <c r="E216" s="10">
        <v>2053757</v>
      </c>
      <c r="F216" s="9" t="s">
        <v>232</v>
      </c>
      <c r="G216" s="10">
        <f>+G217</f>
        <v>89051.21</v>
      </c>
      <c r="H216" s="10">
        <f>+H217</f>
        <v>219350</v>
      </c>
      <c r="I216" s="10">
        <f>+I217</f>
        <v>219350</v>
      </c>
      <c r="J216" s="10">
        <f>+J217</f>
        <v>76292.149999999994</v>
      </c>
      <c r="K216" s="39">
        <f t="shared" si="18"/>
        <v>85.672221635169237</v>
      </c>
      <c r="L216" s="39">
        <f t="shared" si="19"/>
        <v>100</v>
      </c>
      <c r="M216" s="39">
        <f t="shared" si="20"/>
        <v>34.781012081148852</v>
      </c>
    </row>
    <row r="217" spans="1:13" s="43" customFormat="1" x14ac:dyDescent="0.25">
      <c r="A217" s="12"/>
      <c r="B217" s="12"/>
      <c r="C217" s="11" t="s">
        <v>15</v>
      </c>
      <c r="D217" s="11" t="s">
        <v>16</v>
      </c>
      <c r="E217" s="12"/>
      <c r="F217" s="11"/>
      <c r="G217" s="13">
        <v>89051.21</v>
      </c>
      <c r="H217" s="13">
        <v>219350</v>
      </c>
      <c r="I217" s="13">
        <v>219350</v>
      </c>
      <c r="J217" s="13">
        <v>76292.149999999994</v>
      </c>
      <c r="K217" s="40">
        <f t="shared" si="18"/>
        <v>85.672221635169237</v>
      </c>
      <c r="L217" s="40">
        <f t="shared" si="19"/>
        <v>100</v>
      </c>
      <c r="M217" s="40">
        <f t="shared" si="20"/>
        <v>34.781012081148852</v>
      </c>
    </row>
    <row r="218" spans="1:13" x14ac:dyDescent="0.25">
      <c r="A218" s="8"/>
      <c r="B218" s="9" t="s">
        <v>289</v>
      </c>
      <c r="C218" s="8"/>
      <c r="D218" s="9" t="s">
        <v>290</v>
      </c>
      <c r="E218" s="10">
        <v>266808</v>
      </c>
      <c r="F218" s="9" t="s">
        <v>291</v>
      </c>
      <c r="G218" s="10">
        <f>+G219</f>
        <v>0</v>
      </c>
      <c r="H218" s="10">
        <f>+H219</f>
        <v>192000</v>
      </c>
      <c r="I218" s="10">
        <f>+I219</f>
        <v>192000</v>
      </c>
      <c r="J218" s="10">
        <f>+J219</f>
        <v>70729.759999999995</v>
      </c>
      <c r="K218" s="39" t="str">
        <f t="shared" si="18"/>
        <v>-</v>
      </c>
      <c r="L218" s="39">
        <f t="shared" si="19"/>
        <v>100</v>
      </c>
      <c r="M218" s="39">
        <f t="shared" si="20"/>
        <v>36.83841666666666</v>
      </c>
    </row>
    <row r="219" spans="1:13" s="43" customFormat="1" x14ac:dyDescent="0.25">
      <c r="A219" s="12"/>
      <c r="B219" s="12"/>
      <c r="C219" s="11" t="s">
        <v>15</v>
      </c>
      <c r="D219" s="11" t="s">
        <v>16</v>
      </c>
      <c r="E219" s="12"/>
      <c r="F219" s="11"/>
      <c r="G219" s="13">
        <v>0</v>
      </c>
      <c r="H219" s="13">
        <v>192000</v>
      </c>
      <c r="I219" s="13">
        <v>192000</v>
      </c>
      <c r="J219" s="13">
        <v>70729.759999999995</v>
      </c>
      <c r="K219" s="40" t="str">
        <f t="shared" si="18"/>
        <v>-</v>
      </c>
      <c r="L219" s="40">
        <f t="shared" si="19"/>
        <v>100</v>
      </c>
      <c r="M219" s="40">
        <f t="shared" si="20"/>
        <v>36.83841666666666</v>
      </c>
    </row>
    <row r="220" spans="1:13" x14ac:dyDescent="0.25">
      <c r="A220" s="8"/>
      <c r="B220" s="9" t="s">
        <v>292</v>
      </c>
      <c r="C220" s="8"/>
      <c r="D220" s="9" t="s">
        <v>293</v>
      </c>
      <c r="E220" s="10">
        <v>14496</v>
      </c>
      <c r="F220" s="9" t="s">
        <v>186</v>
      </c>
      <c r="G220" s="10">
        <f>+G221</f>
        <v>0</v>
      </c>
      <c r="H220" s="10">
        <f>+H221</f>
        <v>5000</v>
      </c>
      <c r="I220" s="10">
        <f>+I221</f>
        <v>5000</v>
      </c>
      <c r="J220" s="10">
        <f>+J221</f>
        <v>0</v>
      </c>
      <c r="K220" s="39" t="str">
        <f t="shared" si="18"/>
        <v>-</v>
      </c>
      <c r="L220" s="39">
        <f t="shared" si="19"/>
        <v>100</v>
      </c>
      <c r="M220" s="39">
        <f t="shared" si="20"/>
        <v>0</v>
      </c>
    </row>
    <row r="221" spans="1:13" s="43" customFormat="1" x14ac:dyDescent="0.25">
      <c r="A221" s="12"/>
      <c r="B221" s="12"/>
      <c r="C221" s="11" t="s">
        <v>15</v>
      </c>
      <c r="D221" s="11" t="s">
        <v>16</v>
      </c>
      <c r="E221" s="12"/>
      <c r="F221" s="11"/>
      <c r="G221" s="13">
        <v>0</v>
      </c>
      <c r="H221" s="13">
        <v>5000</v>
      </c>
      <c r="I221" s="13">
        <v>5000</v>
      </c>
      <c r="J221" s="13">
        <v>0</v>
      </c>
      <c r="K221" s="40" t="str">
        <f t="shared" si="18"/>
        <v>-</v>
      </c>
      <c r="L221" s="40">
        <f t="shared" si="19"/>
        <v>100</v>
      </c>
      <c r="M221" s="40">
        <f t="shared" si="20"/>
        <v>0</v>
      </c>
    </row>
    <row r="222" spans="1:13" x14ac:dyDescent="0.25">
      <c r="A222" s="8"/>
      <c r="B222" s="9" t="s">
        <v>294</v>
      </c>
      <c r="C222" s="8"/>
      <c r="D222" s="9" t="s">
        <v>295</v>
      </c>
      <c r="E222" s="10">
        <v>319757</v>
      </c>
      <c r="F222" s="9" t="s">
        <v>250</v>
      </c>
      <c r="G222" s="10">
        <f>+G223</f>
        <v>0</v>
      </c>
      <c r="H222" s="10">
        <f>+H223</f>
        <v>15000</v>
      </c>
      <c r="I222" s="10">
        <f>+I223</f>
        <v>15000</v>
      </c>
      <c r="J222" s="10">
        <f>+J223</f>
        <v>5340</v>
      </c>
      <c r="K222" s="39" t="str">
        <f t="shared" si="18"/>
        <v>-</v>
      </c>
      <c r="L222" s="39">
        <f t="shared" si="19"/>
        <v>100</v>
      </c>
      <c r="M222" s="39">
        <f t="shared" si="20"/>
        <v>35.6</v>
      </c>
    </row>
    <row r="223" spans="1:13" s="43" customFormat="1" x14ac:dyDescent="0.25">
      <c r="A223" s="12"/>
      <c r="B223" s="12"/>
      <c r="C223" s="11" t="s">
        <v>15</v>
      </c>
      <c r="D223" s="11" t="s">
        <v>16</v>
      </c>
      <c r="E223" s="12"/>
      <c r="F223" s="11"/>
      <c r="G223" s="13">
        <v>0</v>
      </c>
      <c r="H223" s="13">
        <v>15000</v>
      </c>
      <c r="I223" s="13">
        <v>15000</v>
      </c>
      <c r="J223" s="13">
        <v>5340</v>
      </c>
      <c r="K223" s="40" t="str">
        <f t="shared" si="18"/>
        <v>-</v>
      </c>
      <c r="L223" s="40">
        <f t="shared" si="19"/>
        <v>100</v>
      </c>
      <c r="M223" s="40">
        <f t="shared" si="20"/>
        <v>35.6</v>
      </c>
    </row>
    <row r="224" spans="1:13" x14ac:dyDescent="0.25">
      <c r="A224" s="8"/>
      <c r="B224" s="9" t="s">
        <v>296</v>
      </c>
      <c r="C224" s="8"/>
      <c r="D224" s="9" t="s">
        <v>297</v>
      </c>
      <c r="E224" s="10">
        <v>151712</v>
      </c>
      <c r="F224" s="9" t="s">
        <v>298</v>
      </c>
      <c r="G224" s="10">
        <f>+G225</f>
        <v>24644</v>
      </c>
      <c r="H224" s="10">
        <f>+H225</f>
        <v>50000</v>
      </c>
      <c r="I224" s="10">
        <f>+I225</f>
        <v>50000</v>
      </c>
      <c r="J224" s="10">
        <f>+J225</f>
        <v>23948.6</v>
      </c>
      <c r="K224" s="39">
        <f t="shared" si="18"/>
        <v>97.178217821782169</v>
      </c>
      <c r="L224" s="39">
        <f t="shared" si="19"/>
        <v>100</v>
      </c>
      <c r="M224" s="39">
        <f t="shared" si="20"/>
        <v>47.897199999999998</v>
      </c>
    </row>
    <row r="225" spans="1:13" s="43" customFormat="1" x14ac:dyDescent="0.25">
      <c r="A225" s="12"/>
      <c r="B225" s="12"/>
      <c r="C225" s="11" t="s">
        <v>15</v>
      </c>
      <c r="D225" s="11" t="s">
        <v>16</v>
      </c>
      <c r="E225" s="12"/>
      <c r="F225" s="11"/>
      <c r="G225" s="13">
        <v>24644</v>
      </c>
      <c r="H225" s="13">
        <v>50000</v>
      </c>
      <c r="I225" s="13">
        <v>50000</v>
      </c>
      <c r="J225" s="13">
        <v>23948.6</v>
      </c>
      <c r="K225" s="40">
        <f t="shared" si="18"/>
        <v>97.178217821782169</v>
      </c>
      <c r="L225" s="40">
        <f t="shared" si="19"/>
        <v>100</v>
      </c>
      <c r="M225" s="40">
        <f t="shared" si="20"/>
        <v>47.897199999999998</v>
      </c>
    </row>
    <row r="226" spans="1:13" x14ac:dyDescent="0.25">
      <c r="A226" s="8"/>
      <c r="B226" s="9" t="s">
        <v>299</v>
      </c>
      <c r="C226" s="8"/>
      <c r="D226" s="9" t="s">
        <v>300</v>
      </c>
      <c r="E226" s="10">
        <v>1244980</v>
      </c>
      <c r="F226" s="9" t="s">
        <v>162</v>
      </c>
      <c r="G226" s="10">
        <f>+G227+G228</f>
        <v>1600</v>
      </c>
      <c r="H226" s="10">
        <f>+H227+H228</f>
        <v>80000</v>
      </c>
      <c r="I226" s="10">
        <f>+I227+I228</f>
        <v>80000</v>
      </c>
      <c r="J226" s="10">
        <f>+J227+J228</f>
        <v>1159</v>
      </c>
      <c r="K226" s="39">
        <f t="shared" si="18"/>
        <v>72.4375</v>
      </c>
      <c r="L226" s="39">
        <f t="shared" si="19"/>
        <v>100</v>
      </c>
      <c r="M226" s="39">
        <f t="shared" si="20"/>
        <v>1.44875</v>
      </c>
    </row>
    <row r="227" spans="1:13" s="43" customFormat="1" x14ac:dyDescent="0.25">
      <c r="A227" s="12"/>
      <c r="B227" s="12"/>
      <c r="C227" s="11" t="s">
        <v>15</v>
      </c>
      <c r="D227" s="11" t="s">
        <v>16</v>
      </c>
      <c r="E227" s="12"/>
      <c r="F227" s="11"/>
      <c r="G227" s="13">
        <v>1600</v>
      </c>
      <c r="H227" s="13">
        <v>25488</v>
      </c>
      <c r="I227" s="13">
        <v>25488</v>
      </c>
      <c r="J227" s="13">
        <v>1159</v>
      </c>
      <c r="K227" s="40">
        <f t="shared" si="18"/>
        <v>72.4375</v>
      </c>
      <c r="L227" s="40">
        <f t="shared" si="19"/>
        <v>100</v>
      </c>
      <c r="M227" s="40">
        <f t="shared" si="20"/>
        <v>4.5472379158819836</v>
      </c>
    </row>
    <row r="228" spans="1:13" s="43" customFormat="1" x14ac:dyDescent="0.25">
      <c r="A228" s="12"/>
      <c r="B228" s="12"/>
      <c r="C228" s="11" t="s">
        <v>93</v>
      </c>
      <c r="D228" s="11" t="s">
        <v>94</v>
      </c>
      <c r="E228" s="12"/>
      <c r="F228" s="11"/>
      <c r="G228" s="13">
        <v>0</v>
      </c>
      <c r="H228" s="13">
        <v>54512</v>
      </c>
      <c r="I228" s="13">
        <v>54512</v>
      </c>
      <c r="J228" s="13">
        <v>0</v>
      </c>
      <c r="K228" s="40" t="str">
        <f t="shared" si="18"/>
        <v>-</v>
      </c>
      <c r="L228" s="40">
        <f t="shared" si="19"/>
        <v>100</v>
      </c>
      <c r="M228" s="40">
        <f t="shared" si="20"/>
        <v>0</v>
      </c>
    </row>
    <row r="229" spans="1:13" x14ac:dyDescent="0.25">
      <c r="A229" s="8"/>
      <c r="B229" s="9" t="s">
        <v>301</v>
      </c>
      <c r="C229" s="8"/>
      <c r="D229" s="9" t="s">
        <v>302</v>
      </c>
      <c r="E229" s="10">
        <v>50000</v>
      </c>
      <c r="F229" s="9" t="s">
        <v>34</v>
      </c>
      <c r="G229" s="10">
        <f>+G230</f>
        <v>0</v>
      </c>
      <c r="H229" s="10">
        <f>+H230</f>
        <v>50000</v>
      </c>
      <c r="I229" s="10">
        <f>+I230</f>
        <v>50000</v>
      </c>
      <c r="J229" s="10">
        <f>+J230</f>
        <v>0</v>
      </c>
      <c r="K229" s="39" t="str">
        <f t="shared" si="18"/>
        <v>-</v>
      </c>
      <c r="L229" s="39">
        <f t="shared" si="19"/>
        <v>100</v>
      </c>
      <c r="M229" s="39">
        <f t="shared" si="20"/>
        <v>0</v>
      </c>
    </row>
    <row r="230" spans="1:13" x14ac:dyDescent="0.25">
      <c r="A230" s="12"/>
      <c r="B230" s="12"/>
      <c r="C230" s="11" t="s">
        <v>15</v>
      </c>
      <c r="D230" s="11" t="s">
        <v>16</v>
      </c>
      <c r="E230" s="12"/>
      <c r="F230" s="11"/>
      <c r="G230" s="13">
        <v>0</v>
      </c>
      <c r="H230" s="13">
        <v>50000</v>
      </c>
      <c r="I230" s="13">
        <v>50000</v>
      </c>
      <c r="J230" s="13">
        <v>0</v>
      </c>
      <c r="K230" s="40" t="str">
        <f t="shared" si="18"/>
        <v>-</v>
      </c>
      <c r="L230" s="40">
        <f t="shared" si="19"/>
        <v>100</v>
      </c>
      <c r="M230" s="40">
        <f t="shared" si="20"/>
        <v>0</v>
      </c>
    </row>
    <row r="231" spans="1:13" x14ac:dyDescent="0.25">
      <c r="A231" s="24" t="s">
        <v>303</v>
      </c>
      <c r="B231" s="25"/>
      <c r="C231" s="25"/>
      <c r="D231" s="24" t="s">
        <v>304</v>
      </c>
      <c r="E231" s="25"/>
      <c r="F231" s="24"/>
      <c r="G231" s="26">
        <f>+G232+G234</f>
        <v>0</v>
      </c>
      <c r="H231" s="26">
        <f>+H232+H234</f>
        <v>227190</v>
      </c>
      <c r="I231" s="26">
        <f>+I232+I234</f>
        <v>227190</v>
      </c>
      <c r="J231" s="26">
        <f>+J232+J234</f>
        <v>3302.61</v>
      </c>
      <c r="K231" s="41" t="str">
        <f t="shared" si="18"/>
        <v>-</v>
      </c>
      <c r="L231" s="41">
        <f t="shared" si="19"/>
        <v>100</v>
      </c>
      <c r="M231" s="41">
        <f t="shared" si="20"/>
        <v>1.4536775386240592</v>
      </c>
    </row>
    <row r="232" spans="1:13" x14ac:dyDescent="0.25">
      <c r="A232" s="8"/>
      <c r="B232" s="9" t="s">
        <v>305</v>
      </c>
      <c r="C232" s="8"/>
      <c r="D232" s="9" t="s">
        <v>306</v>
      </c>
      <c r="E232" s="10">
        <v>1375814</v>
      </c>
      <c r="F232" s="9" t="s">
        <v>129</v>
      </c>
      <c r="G232" s="10">
        <f>+G233</f>
        <v>0</v>
      </c>
      <c r="H232" s="10">
        <f>+H233</f>
        <v>200000</v>
      </c>
      <c r="I232" s="10">
        <f>+I233</f>
        <v>200000</v>
      </c>
      <c r="J232" s="10">
        <f>+J233</f>
        <v>0</v>
      </c>
      <c r="K232" s="39" t="str">
        <f t="shared" si="18"/>
        <v>-</v>
      </c>
      <c r="L232" s="39">
        <f t="shared" si="19"/>
        <v>100</v>
      </c>
      <c r="M232" s="39">
        <f t="shared" si="20"/>
        <v>0</v>
      </c>
    </row>
    <row r="233" spans="1:13" x14ac:dyDescent="0.25">
      <c r="A233" s="12"/>
      <c r="B233" s="12"/>
      <c r="C233" s="11" t="s">
        <v>15</v>
      </c>
      <c r="D233" s="11" t="s">
        <v>16</v>
      </c>
      <c r="E233" s="12"/>
      <c r="F233" s="11"/>
      <c r="G233" s="13">
        <v>0</v>
      </c>
      <c r="H233" s="13">
        <v>200000</v>
      </c>
      <c r="I233" s="13">
        <v>200000</v>
      </c>
      <c r="J233" s="13">
        <v>0</v>
      </c>
      <c r="K233" s="40" t="str">
        <f t="shared" si="18"/>
        <v>-</v>
      </c>
      <c r="L233" s="40">
        <f t="shared" si="19"/>
        <v>100</v>
      </c>
      <c r="M233" s="40">
        <f t="shared" si="20"/>
        <v>0</v>
      </c>
    </row>
    <row r="234" spans="1:13" x14ac:dyDescent="0.25">
      <c r="A234" s="8"/>
      <c r="B234" s="9" t="s">
        <v>307</v>
      </c>
      <c r="C234" s="8"/>
      <c r="D234" s="9" t="s">
        <v>308</v>
      </c>
      <c r="E234" s="10">
        <v>68034</v>
      </c>
      <c r="F234" s="9" t="s">
        <v>139</v>
      </c>
      <c r="G234" s="10">
        <f>+G235</f>
        <v>0</v>
      </c>
      <c r="H234" s="10">
        <f>+H235</f>
        <v>27190</v>
      </c>
      <c r="I234" s="10">
        <f>+I235</f>
        <v>27190</v>
      </c>
      <c r="J234" s="10">
        <f>+J235</f>
        <v>3302.61</v>
      </c>
      <c r="K234" s="39" t="str">
        <f t="shared" si="18"/>
        <v>-</v>
      </c>
      <c r="L234" s="39">
        <f t="shared" si="19"/>
        <v>100</v>
      </c>
      <c r="M234" s="39">
        <f t="shared" si="20"/>
        <v>12.14641412283928</v>
      </c>
    </row>
    <row r="235" spans="1:13" x14ac:dyDescent="0.25">
      <c r="A235" s="12"/>
      <c r="B235" s="12"/>
      <c r="C235" s="11" t="s">
        <v>15</v>
      </c>
      <c r="D235" s="11" t="s">
        <v>16</v>
      </c>
      <c r="E235" s="12"/>
      <c r="F235" s="11"/>
      <c r="G235" s="13">
        <v>0</v>
      </c>
      <c r="H235" s="13">
        <v>27190</v>
      </c>
      <c r="I235" s="13">
        <v>27190</v>
      </c>
      <c r="J235" s="13">
        <v>3302.61</v>
      </c>
      <c r="K235" s="40" t="str">
        <f t="shared" si="18"/>
        <v>-</v>
      </c>
      <c r="L235" s="40">
        <f t="shared" si="19"/>
        <v>100</v>
      </c>
      <c r="M235" s="40">
        <f t="shared" si="20"/>
        <v>12.14641412283928</v>
      </c>
    </row>
    <row r="236" spans="1:13" x14ac:dyDescent="0.25">
      <c r="A236" s="24" t="s">
        <v>309</v>
      </c>
      <c r="B236" s="25"/>
      <c r="C236" s="25"/>
      <c r="D236" s="24" t="s">
        <v>310</v>
      </c>
      <c r="E236" s="25"/>
      <c r="F236" s="24"/>
      <c r="G236" s="26">
        <f>G237+G239+G241+G243</f>
        <v>27577.73</v>
      </c>
      <c r="H236" s="26">
        <f>H237+H239+H241+H243</f>
        <v>107900</v>
      </c>
      <c r="I236" s="26">
        <f>I237+I239+I241+I243</f>
        <v>107900</v>
      </c>
      <c r="J236" s="26">
        <f>J237+J239+J241+J243</f>
        <v>43441.79</v>
      </c>
      <c r="K236" s="41">
        <f t="shared" si="18"/>
        <v>157.52489418092063</v>
      </c>
      <c r="L236" s="41">
        <f t="shared" si="19"/>
        <v>100</v>
      </c>
      <c r="M236" s="41">
        <f t="shared" si="20"/>
        <v>40.261158480074144</v>
      </c>
    </row>
    <row r="237" spans="1:13" x14ac:dyDescent="0.25">
      <c r="A237" s="8"/>
      <c r="B237" s="9" t="s">
        <v>311</v>
      </c>
      <c r="C237" s="8"/>
      <c r="D237" s="9" t="s">
        <v>312</v>
      </c>
      <c r="E237" s="10">
        <v>266102.51</v>
      </c>
      <c r="F237" s="9" t="s">
        <v>25</v>
      </c>
      <c r="G237" s="10">
        <f>+G238</f>
        <v>19999.96</v>
      </c>
      <c r="H237" s="10">
        <f>+H238</f>
        <v>20000</v>
      </c>
      <c r="I237" s="10">
        <f>+I238</f>
        <v>20000</v>
      </c>
      <c r="J237" s="10">
        <f>+J238</f>
        <v>3348.9</v>
      </c>
      <c r="K237" s="39">
        <f t="shared" si="18"/>
        <v>16.744533489066978</v>
      </c>
      <c r="L237" s="39">
        <f t="shared" si="19"/>
        <v>100</v>
      </c>
      <c r="M237" s="39">
        <f t="shared" si="20"/>
        <v>16.744500000000002</v>
      </c>
    </row>
    <row r="238" spans="1:13" x14ac:dyDescent="0.25">
      <c r="A238" s="12"/>
      <c r="B238" s="12"/>
      <c r="C238" s="11" t="s">
        <v>15</v>
      </c>
      <c r="D238" s="11" t="s">
        <v>16</v>
      </c>
      <c r="E238" s="12"/>
      <c r="F238" s="11"/>
      <c r="G238" s="13">
        <v>19999.96</v>
      </c>
      <c r="H238" s="13">
        <v>20000</v>
      </c>
      <c r="I238" s="13">
        <v>20000</v>
      </c>
      <c r="J238" s="13">
        <v>3348.9</v>
      </c>
      <c r="K238" s="40">
        <f t="shared" si="18"/>
        <v>16.744533489066978</v>
      </c>
      <c r="L238" s="40">
        <f t="shared" si="19"/>
        <v>100</v>
      </c>
      <c r="M238" s="40">
        <f t="shared" si="20"/>
        <v>16.744500000000002</v>
      </c>
    </row>
    <row r="239" spans="1:13" s="1" customFormat="1" x14ac:dyDescent="0.25">
      <c r="A239" s="8"/>
      <c r="B239" s="9" t="s">
        <v>313</v>
      </c>
      <c r="C239" s="8"/>
      <c r="D239" s="9" t="s">
        <v>314</v>
      </c>
      <c r="E239" s="10">
        <v>101219</v>
      </c>
      <c r="F239" s="9" t="s">
        <v>315</v>
      </c>
      <c r="G239" s="10">
        <f>+G240</f>
        <v>7577.77</v>
      </c>
      <c r="H239" s="10">
        <f>+H240</f>
        <v>59900</v>
      </c>
      <c r="I239" s="10">
        <f>+I240</f>
        <v>59900</v>
      </c>
      <c r="J239" s="10">
        <f>+J240</f>
        <v>17742.34</v>
      </c>
      <c r="K239" s="39">
        <f t="shared" ref="K239:K294" si="24">IF(G239&lt;&gt;0,J239/G239*100,"-")</f>
        <v>234.13669192915592</v>
      </c>
      <c r="L239" s="39">
        <f t="shared" ref="L239:L294" si="25">IF(H239&lt;&gt;0,I239/H239*100,"-")</f>
        <v>100</v>
      </c>
      <c r="M239" s="39">
        <f t="shared" ref="M239:M294" si="26">IF(I239&lt;&gt;0,J239/I239*100,"-")</f>
        <v>29.619933222036725</v>
      </c>
    </row>
    <row r="240" spans="1:13" x14ac:dyDescent="0.25">
      <c r="A240" s="12"/>
      <c r="B240" s="12"/>
      <c r="C240" s="11" t="s">
        <v>15</v>
      </c>
      <c r="D240" s="11" t="s">
        <v>16</v>
      </c>
      <c r="E240" s="12"/>
      <c r="F240" s="11"/>
      <c r="G240" s="13">
        <v>7577.77</v>
      </c>
      <c r="H240" s="13">
        <v>59900</v>
      </c>
      <c r="I240" s="13">
        <v>59900</v>
      </c>
      <c r="J240" s="13">
        <v>17742.34</v>
      </c>
      <c r="K240" s="40">
        <f t="shared" si="24"/>
        <v>234.13669192915592</v>
      </c>
      <c r="L240" s="40">
        <f t="shared" si="25"/>
        <v>100</v>
      </c>
      <c r="M240" s="40">
        <f t="shared" si="26"/>
        <v>29.619933222036725</v>
      </c>
    </row>
    <row r="241" spans="1:13" x14ac:dyDescent="0.25">
      <c r="A241" s="8"/>
      <c r="B241" s="9" t="s">
        <v>316</v>
      </c>
      <c r="C241" s="8"/>
      <c r="D241" s="9" t="s">
        <v>317</v>
      </c>
      <c r="E241" s="10">
        <v>6000</v>
      </c>
      <c r="F241" s="9" t="s">
        <v>34</v>
      </c>
      <c r="G241" s="10">
        <f>+G242</f>
        <v>0</v>
      </c>
      <c r="H241" s="10">
        <f>+H242</f>
        <v>6000</v>
      </c>
      <c r="I241" s="10">
        <f>+I242</f>
        <v>6000</v>
      </c>
      <c r="J241" s="10">
        <f>+J242</f>
        <v>4689.3999999999996</v>
      </c>
      <c r="K241" s="39" t="str">
        <f t="shared" si="24"/>
        <v>-</v>
      </c>
      <c r="L241" s="39">
        <f t="shared" si="25"/>
        <v>100</v>
      </c>
      <c r="M241" s="39">
        <f t="shared" si="26"/>
        <v>78.156666666666666</v>
      </c>
    </row>
    <row r="242" spans="1:13" x14ac:dyDescent="0.25">
      <c r="A242" s="12"/>
      <c r="B242" s="12"/>
      <c r="C242" s="11" t="s">
        <v>15</v>
      </c>
      <c r="D242" s="11" t="s">
        <v>16</v>
      </c>
      <c r="E242" s="12"/>
      <c r="F242" s="11"/>
      <c r="G242" s="13">
        <v>0</v>
      </c>
      <c r="H242" s="13">
        <v>6000</v>
      </c>
      <c r="I242" s="13">
        <v>6000</v>
      </c>
      <c r="J242" s="13">
        <v>4689.3999999999996</v>
      </c>
      <c r="K242" s="40" t="str">
        <f t="shared" si="24"/>
        <v>-</v>
      </c>
      <c r="L242" s="40">
        <f t="shared" si="25"/>
        <v>100</v>
      </c>
      <c r="M242" s="40">
        <f t="shared" si="26"/>
        <v>78.156666666666666</v>
      </c>
    </row>
    <row r="243" spans="1:13" x14ac:dyDescent="0.25">
      <c r="A243" s="8"/>
      <c r="B243" s="9" t="s">
        <v>318</v>
      </c>
      <c r="C243" s="8"/>
      <c r="D243" s="9" t="s">
        <v>319</v>
      </c>
      <c r="E243" s="10">
        <v>22000</v>
      </c>
      <c r="F243" s="9" t="s">
        <v>34</v>
      </c>
      <c r="G243" s="10">
        <f>+G244</f>
        <v>0</v>
      </c>
      <c r="H243" s="10">
        <f>+H244</f>
        <v>22000</v>
      </c>
      <c r="I243" s="10">
        <f>+I244</f>
        <v>22000</v>
      </c>
      <c r="J243" s="10">
        <f>+J244</f>
        <v>17661.150000000001</v>
      </c>
      <c r="K243" s="39" t="str">
        <f t="shared" si="24"/>
        <v>-</v>
      </c>
      <c r="L243" s="39">
        <f t="shared" si="25"/>
        <v>100</v>
      </c>
      <c r="M243" s="39">
        <f t="shared" si="26"/>
        <v>80.277954545454548</v>
      </c>
    </row>
    <row r="244" spans="1:13" x14ac:dyDescent="0.25">
      <c r="A244" s="12"/>
      <c r="B244" s="12"/>
      <c r="C244" s="11" t="s">
        <v>15</v>
      </c>
      <c r="D244" s="11" t="s">
        <v>16</v>
      </c>
      <c r="E244" s="12"/>
      <c r="F244" s="11"/>
      <c r="G244" s="13">
        <v>0</v>
      </c>
      <c r="H244" s="13">
        <v>22000</v>
      </c>
      <c r="I244" s="13">
        <v>22000</v>
      </c>
      <c r="J244" s="13">
        <v>17661.150000000001</v>
      </c>
      <c r="K244" s="40" t="str">
        <f t="shared" si="24"/>
        <v>-</v>
      </c>
      <c r="L244" s="40">
        <f t="shared" si="25"/>
        <v>100</v>
      </c>
      <c r="M244" s="40">
        <f t="shared" si="26"/>
        <v>80.277954545454548</v>
      </c>
    </row>
    <row r="245" spans="1:13" x14ac:dyDescent="0.25">
      <c r="A245" s="24" t="s">
        <v>320</v>
      </c>
      <c r="B245" s="25"/>
      <c r="C245" s="25"/>
      <c r="D245" s="24" t="s">
        <v>321</v>
      </c>
      <c r="E245" s="25"/>
      <c r="F245" s="24"/>
      <c r="G245" s="26">
        <f>+G246+G248</f>
        <v>94110.25</v>
      </c>
      <c r="H245" s="26">
        <f>+H246+H248</f>
        <v>80000</v>
      </c>
      <c r="I245" s="26">
        <f>+I246+I248</f>
        <v>80000</v>
      </c>
      <c r="J245" s="26">
        <f>+J246+J248</f>
        <v>52783.29</v>
      </c>
      <c r="K245" s="41">
        <f t="shared" si="24"/>
        <v>56.086653685438094</v>
      </c>
      <c r="L245" s="41">
        <f t="shared" si="25"/>
        <v>100</v>
      </c>
      <c r="M245" s="41">
        <f t="shared" si="26"/>
        <v>65.979112499999999</v>
      </c>
    </row>
    <row r="246" spans="1:13" x14ac:dyDescent="0.25">
      <c r="A246" s="8"/>
      <c r="B246" s="9" t="s">
        <v>322</v>
      </c>
      <c r="C246" s="8"/>
      <c r="D246" s="9" t="s">
        <v>323</v>
      </c>
      <c r="E246" s="10">
        <v>1079494.31</v>
      </c>
      <c r="F246" s="9" t="s">
        <v>324</v>
      </c>
      <c r="G246" s="10">
        <f>+G247</f>
        <v>94110.25</v>
      </c>
      <c r="H246" s="10">
        <f>+H247</f>
        <v>75000</v>
      </c>
      <c r="I246" s="10">
        <f>+I247</f>
        <v>75000</v>
      </c>
      <c r="J246" s="10">
        <f>+J247</f>
        <v>50283.25</v>
      </c>
      <c r="K246" s="39">
        <f t="shared" si="24"/>
        <v>53.430152401040267</v>
      </c>
      <c r="L246" s="39">
        <f t="shared" si="25"/>
        <v>100</v>
      </c>
      <c r="M246" s="39">
        <f t="shared" si="26"/>
        <v>67.044333333333327</v>
      </c>
    </row>
    <row r="247" spans="1:13" x14ac:dyDescent="0.25">
      <c r="A247" s="12"/>
      <c r="B247" s="12"/>
      <c r="C247" s="11" t="s">
        <v>15</v>
      </c>
      <c r="D247" s="11" t="s">
        <v>16</v>
      </c>
      <c r="E247" s="12"/>
      <c r="F247" s="11"/>
      <c r="G247" s="13">
        <v>94110.25</v>
      </c>
      <c r="H247" s="13">
        <v>75000</v>
      </c>
      <c r="I247" s="13">
        <v>75000</v>
      </c>
      <c r="J247" s="13">
        <v>50283.25</v>
      </c>
      <c r="K247" s="40">
        <f t="shared" si="24"/>
        <v>53.430152401040267</v>
      </c>
      <c r="L247" s="40">
        <f t="shared" si="25"/>
        <v>100</v>
      </c>
      <c r="M247" s="40">
        <f t="shared" si="26"/>
        <v>67.044333333333327</v>
      </c>
    </row>
    <row r="248" spans="1:13" x14ac:dyDescent="0.25">
      <c r="A248" s="8"/>
      <c r="B248" s="9" t="s">
        <v>325</v>
      </c>
      <c r="C248" s="8"/>
      <c r="D248" s="9" t="s">
        <v>326</v>
      </c>
      <c r="E248" s="10">
        <v>87933</v>
      </c>
      <c r="F248" s="9" t="s">
        <v>327</v>
      </c>
      <c r="G248" s="10">
        <f>+G249</f>
        <v>0</v>
      </c>
      <c r="H248" s="10">
        <f>+H249</f>
        <v>5000</v>
      </c>
      <c r="I248" s="10">
        <f>+I249</f>
        <v>5000</v>
      </c>
      <c r="J248" s="10">
        <f>+J249</f>
        <v>2500.04</v>
      </c>
      <c r="K248" s="39" t="str">
        <f t="shared" si="24"/>
        <v>-</v>
      </c>
      <c r="L248" s="39">
        <f t="shared" si="25"/>
        <v>100</v>
      </c>
      <c r="M248" s="39">
        <f t="shared" si="26"/>
        <v>50.000799999999998</v>
      </c>
    </row>
    <row r="249" spans="1:13" x14ac:dyDescent="0.25">
      <c r="A249" s="12"/>
      <c r="B249" s="12"/>
      <c r="C249" s="11" t="s">
        <v>15</v>
      </c>
      <c r="D249" s="11" t="s">
        <v>16</v>
      </c>
      <c r="E249" s="12"/>
      <c r="F249" s="11"/>
      <c r="G249" s="13">
        <v>0</v>
      </c>
      <c r="H249" s="13">
        <v>5000</v>
      </c>
      <c r="I249" s="13">
        <v>5000</v>
      </c>
      <c r="J249" s="13">
        <v>2500.04</v>
      </c>
      <c r="K249" s="40" t="str">
        <f t="shared" si="24"/>
        <v>-</v>
      </c>
      <c r="L249" s="40">
        <f t="shared" si="25"/>
        <v>100</v>
      </c>
      <c r="M249" s="40">
        <f t="shared" si="26"/>
        <v>50.000799999999998</v>
      </c>
    </row>
    <row r="250" spans="1:13" x14ac:dyDescent="0.25">
      <c r="A250" s="18" t="s">
        <v>328</v>
      </c>
      <c r="B250" s="19"/>
      <c r="C250" s="19"/>
      <c r="D250" s="18" t="s">
        <v>329</v>
      </c>
      <c r="E250" s="19"/>
      <c r="F250" s="18"/>
      <c r="G250" s="20">
        <f>+G251</f>
        <v>0</v>
      </c>
      <c r="H250" s="20">
        <f>+H251</f>
        <v>35000</v>
      </c>
      <c r="I250" s="20">
        <f>+I251</f>
        <v>35000</v>
      </c>
      <c r="J250" s="20">
        <f>+J251</f>
        <v>0</v>
      </c>
      <c r="K250" s="20" t="str">
        <f t="shared" si="24"/>
        <v>-</v>
      </c>
      <c r="L250" s="20">
        <f t="shared" si="25"/>
        <v>100</v>
      </c>
      <c r="M250" s="20">
        <f t="shared" si="26"/>
        <v>0</v>
      </c>
    </row>
    <row r="251" spans="1:13" x14ac:dyDescent="0.25">
      <c r="A251" s="24" t="s">
        <v>330</v>
      </c>
      <c r="B251" s="25"/>
      <c r="C251" s="25"/>
      <c r="D251" s="24" t="s">
        <v>331</v>
      </c>
      <c r="E251" s="25"/>
      <c r="F251" s="24"/>
      <c r="G251" s="26">
        <f>G252</f>
        <v>0</v>
      </c>
      <c r="H251" s="26">
        <f>H252</f>
        <v>35000</v>
      </c>
      <c r="I251" s="26">
        <f>I252</f>
        <v>35000</v>
      </c>
      <c r="J251" s="26">
        <f>J252</f>
        <v>0</v>
      </c>
      <c r="K251" s="41" t="str">
        <f t="shared" si="24"/>
        <v>-</v>
      </c>
      <c r="L251" s="41">
        <f t="shared" si="25"/>
        <v>100</v>
      </c>
      <c r="M251" s="41">
        <f t="shared" si="26"/>
        <v>0</v>
      </c>
    </row>
    <row r="252" spans="1:13" x14ac:dyDescent="0.25">
      <c r="A252" s="8"/>
      <c r="B252" s="9" t="s">
        <v>332</v>
      </c>
      <c r="C252" s="8"/>
      <c r="D252" s="9" t="s">
        <v>333</v>
      </c>
      <c r="E252" s="10">
        <v>30700</v>
      </c>
      <c r="F252" s="9" t="s">
        <v>334</v>
      </c>
      <c r="G252" s="10">
        <f>+G253</f>
        <v>0</v>
      </c>
      <c r="H252" s="10">
        <f>+H253</f>
        <v>35000</v>
      </c>
      <c r="I252" s="10">
        <f>+I253</f>
        <v>35000</v>
      </c>
      <c r="J252" s="10">
        <f>+J253</f>
        <v>0</v>
      </c>
      <c r="K252" s="39" t="str">
        <f t="shared" si="24"/>
        <v>-</v>
      </c>
      <c r="L252" s="39">
        <f t="shared" si="25"/>
        <v>100</v>
      </c>
      <c r="M252" s="39">
        <f t="shared" si="26"/>
        <v>0</v>
      </c>
    </row>
    <row r="253" spans="1:13" x14ac:dyDescent="0.25">
      <c r="A253" s="12"/>
      <c r="B253" s="12"/>
      <c r="C253" s="11" t="s">
        <v>15</v>
      </c>
      <c r="D253" s="11" t="s">
        <v>16</v>
      </c>
      <c r="E253" s="12"/>
      <c r="F253" s="11"/>
      <c r="G253" s="13">
        <v>0</v>
      </c>
      <c r="H253" s="13">
        <v>35000</v>
      </c>
      <c r="I253" s="13">
        <v>35000</v>
      </c>
      <c r="J253" s="13">
        <v>0</v>
      </c>
      <c r="K253" s="40" t="str">
        <f t="shared" si="24"/>
        <v>-</v>
      </c>
      <c r="L253" s="40">
        <f t="shared" si="25"/>
        <v>100</v>
      </c>
      <c r="M253" s="40">
        <f t="shared" si="26"/>
        <v>0</v>
      </c>
    </row>
    <row r="254" spans="1:13" x14ac:dyDescent="0.25">
      <c r="A254" s="18" t="s">
        <v>335</v>
      </c>
      <c r="B254" s="19"/>
      <c r="C254" s="19"/>
      <c r="D254" s="18" t="s">
        <v>336</v>
      </c>
      <c r="E254" s="19"/>
      <c r="F254" s="18"/>
      <c r="G254" s="20">
        <f t="shared" ref="G254:J256" si="27">+G255</f>
        <v>166729.85999999999</v>
      </c>
      <c r="H254" s="20">
        <f t="shared" si="27"/>
        <v>353000</v>
      </c>
      <c r="I254" s="20">
        <f t="shared" si="27"/>
        <v>353000</v>
      </c>
      <c r="J254" s="20">
        <f t="shared" si="27"/>
        <v>349283.49</v>
      </c>
      <c r="K254" s="20">
        <f t="shared" si="24"/>
        <v>209.49066352001978</v>
      </c>
      <c r="L254" s="20">
        <f t="shared" si="25"/>
        <v>100</v>
      </c>
      <c r="M254" s="20">
        <f t="shared" si="26"/>
        <v>98.947164305949002</v>
      </c>
    </row>
    <row r="255" spans="1:13" x14ac:dyDescent="0.25">
      <c r="A255" s="24" t="s">
        <v>337</v>
      </c>
      <c r="B255" s="25"/>
      <c r="C255" s="25"/>
      <c r="D255" s="24" t="s">
        <v>338</v>
      </c>
      <c r="E255" s="25"/>
      <c r="F255" s="24"/>
      <c r="G255" s="26">
        <f t="shared" si="27"/>
        <v>166729.85999999999</v>
      </c>
      <c r="H255" s="26">
        <f t="shared" si="27"/>
        <v>353000</v>
      </c>
      <c r="I255" s="26">
        <f t="shared" si="27"/>
        <v>353000</v>
      </c>
      <c r="J255" s="26">
        <f t="shared" si="27"/>
        <v>349283.49</v>
      </c>
      <c r="K255" s="41">
        <f t="shared" si="24"/>
        <v>209.49066352001978</v>
      </c>
      <c r="L255" s="41">
        <f t="shared" si="25"/>
        <v>100</v>
      </c>
      <c r="M255" s="41">
        <f t="shared" si="26"/>
        <v>98.947164305949002</v>
      </c>
    </row>
    <row r="256" spans="1:13" x14ac:dyDescent="0.25">
      <c r="A256" s="8"/>
      <c r="B256" s="9" t="s">
        <v>339</v>
      </c>
      <c r="C256" s="8"/>
      <c r="D256" s="9" t="s">
        <v>340</v>
      </c>
      <c r="E256" s="10">
        <v>5439558</v>
      </c>
      <c r="F256" s="9" t="s">
        <v>25</v>
      </c>
      <c r="G256" s="10">
        <f t="shared" si="27"/>
        <v>166729.85999999999</v>
      </c>
      <c r="H256" s="10">
        <f t="shared" si="27"/>
        <v>353000</v>
      </c>
      <c r="I256" s="10">
        <f t="shared" si="27"/>
        <v>353000</v>
      </c>
      <c r="J256" s="10">
        <f t="shared" si="27"/>
        <v>349283.49</v>
      </c>
      <c r="K256" s="39">
        <f t="shared" si="24"/>
        <v>209.49066352001978</v>
      </c>
      <c r="L256" s="39">
        <f t="shared" si="25"/>
        <v>100</v>
      </c>
      <c r="M256" s="39">
        <f t="shared" si="26"/>
        <v>98.947164305949002</v>
      </c>
    </row>
    <row r="257" spans="1:13" x14ac:dyDescent="0.25">
      <c r="A257" s="12"/>
      <c r="B257" s="12"/>
      <c r="C257" s="11" t="s">
        <v>15</v>
      </c>
      <c r="D257" s="11" t="s">
        <v>16</v>
      </c>
      <c r="E257" s="12"/>
      <c r="F257" s="11"/>
      <c r="G257" s="13">
        <v>166729.85999999999</v>
      </c>
      <c r="H257" s="13">
        <v>353000</v>
      </c>
      <c r="I257" s="13">
        <v>353000</v>
      </c>
      <c r="J257" s="13">
        <v>349283.49</v>
      </c>
      <c r="K257" s="40">
        <f t="shared" si="24"/>
        <v>209.49066352001978</v>
      </c>
      <c r="L257" s="40">
        <f t="shared" si="25"/>
        <v>100</v>
      </c>
      <c r="M257" s="40">
        <f t="shared" si="26"/>
        <v>98.947164305949002</v>
      </c>
    </row>
    <row r="258" spans="1:13" x14ac:dyDescent="0.25">
      <c r="A258" s="5" t="s">
        <v>341</v>
      </c>
      <c r="B258" s="6"/>
      <c r="C258" s="6"/>
      <c r="D258" s="5" t="s">
        <v>342</v>
      </c>
      <c r="E258" s="6"/>
      <c r="F258" s="5"/>
      <c r="G258" s="7">
        <f>+G259+G264</f>
        <v>73200</v>
      </c>
      <c r="H258" s="7">
        <f>+H259+H264</f>
        <v>220000</v>
      </c>
      <c r="I258" s="7">
        <f>+I259+I264</f>
        <v>220000</v>
      </c>
      <c r="J258" s="7">
        <f>+J259+J264</f>
        <v>142856.62000000002</v>
      </c>
      <c r="K258" s="37">
        <f t="shared" si="24"/>
        <v>195.15931693989074</v>
      </c>
      <c r="L258" s="37">
        <f t="shared" si="25"/>
        <v>100</v>
      </c>
      <c r="M258" s="37">
        <f t="shared" si="26"/>
        <v>64.934827272727276</v>
      </c>
    </row>
    <row r="259" spans="1:13" x14ac:dyDescent="0.25">
      <c r="A259" s="18" t="s">
        <v>343</v>
      </c>
      <c r="B259" s="19"/>
      <c r="C259" s="19"/>
      <c r="D259" s="18" t="s">
        <v>344</v>
      </c>
      <c r="E259" s="19"/>
      <c r="F259" s="18"/>
      <c r="G259" s="20">
        <f t="shared" ref="G259:J260" si="28">+G260</f>
        <v>73200</v>
      </c>
      <c r="H259" s="20">
        <f t="shared" si="28"/>
        <v>215000</v>
      </c>
      <c r="I259" s="20">
        <f t="shared" si="28"/>
        <v>215000</v>
      </c>
      <c r="J259" s="20">
        <f t="shared" si="28"/>
        <v>139976.70000000001</v>
      </c>
      <c r="K259" s="20">
        <f t="shared" si="24"/>
        <v>191.22500000000002</v>
      </c>
      <c r="L259" s="20">
        <f t="shared" si="25"/>
        <v>100</v>
      </c>
      <c r="M259" s="20">
        <f t="shared" si="26"/>
        <v>65.10544186046512</v>
      </c>
    </row>
    <row r="260" spans="1:13" x14ac:dyDescent="0.25">
      <c r="A260" s="24" t="s">
        <v>345</v>
      </c>
      <c r="B260" s="25"/>
      <c r="C260" s="25"/>
      <c r="D260" s="24" t="s">
        <v>346</v>
      </c>
      <c r="E260" s="25"/>
      <c r="F260" s="24"/>
      <c r="G260" s="26">
        <f t="shared" si="28"/>
        <v>73200</v>
      </c>
      <c r="H260" s="26">
        <f t="shared" si="28"/>
        <v>215000</v>
      </c>
      <c r="I260" s="26">
        <f t="shared" si="28"/>
        <v>215000</v>
      </c>
      <c r="J260" s="26">
        <f t="shared" si="28"/>
        <v>139976.70000000001</v>
      </c>
      <c r="K260" s="41">
        <f t="shared" si="24"/>
        <v>191.22500000000002</v>
      </c>
      <c r="L260" s="41">
        <f t="shared" si="25"/>
        <v>100</v>
      </c>
      <c r="M260" s="41">
        <f t="shared" si="26"/>
        <v>65.10544186046512</v>
      </c>
    </row>
    <row r="261" spans="1:13" x14ac:dyDescent="0.25">
      <c r="A261" s="8"/>
      <c r="B261" s="9" t="s">
        <v>347</v>
      </c>
      <c r="C261" s="8"/>
      <c r="D261" s="9" t="s">
        <v>348</v>
      </c>
      <c r="E261" s="10">
        <v>5536297</v>
      </c>
      <c r="F261" s="9" t="s">
        <v>250</v>
      </c>
      <c r="G261" s="10">
        <f>+G262+G263</f>
        <v>73200</v>
      </c>
      <c r="H261" s="10">
        <f>+H262+H263</f>
        <v>215000</v>
      </c>
      <c r="I261" s="10">
        <f>+I262+I263</f>
        <v>215000</v>
      </c>
      <c r="J261" s="10">
        <f>+J262+J263</f>
        <v>139976.70000000001</v>
      </c>
      <c r="K261" s="39">
        <f t="shared" si="24"/>
        <v>191.22500000000002</v>
      </c>
      <c r="L261" s="39">
        <f t="shared" si="25"/>
        <v>100</v>
      </c>
      <c r="M261" s="39">
        <f t="shared" si="26"/>
        <v>65.10544186046512</v>
      </c>
    </row>
    <row r="262" spans="1:13" x14ac:dyDescent="0.25">
      <c r="A262" s="12"/>
      <c r="B262" s="12"/>
      <c r="C262" s="11" t="s">
        <v>15</v>
      </c>
      <c r="D262" s="11" t="s">
        <v>16</v>
      </c>
      <c r="E262" s="12"/>
      <c r="F262" s="11"/>
      <c r="G262" s="13">
        <v>73200</v>
      </c>
      <c r="H262" s="13">
        <v>63700</v>
      </c>
      <c r="I262" s="13">
        <v>63700</v>
      </c>
      <c r="J262" s="13">
        <v>139976.70000000001</v>
      </c>
      <c r="K262" s="40">
        <f t="shared" si="24"/>
        <v>191.22500000000002</v>
      </c>
      <c r="L262" s="40">
        <f t="shared" si="25"/>
        <v>100</v>
      </c>
      <c r="M262" s="40">
        <f t="shared" si="26"/>
        <v>219.7436420722135</v>
      </c>
    </row>
    <row r="263" spans="1:13" x14ac:dyDescent="0.25">
      <c r="A263" s="12"/>
      <c r="B263" s="12"/>
      <c r="C263" s="11" t="s">
        <v>65</v>
      </c>
      <c r="D263" s="11" t="s">
        <v>66</v>
      </c>
      <c r="E263" s="12"/>
      <c r="F263" s="11"/>
      <c r="G263" s="13">
        <v>0</v>
      </c>
      <c r="H263" s="13">
        <v>151300</v>
      </c>
      <c r="I263" s="13">
        <v>151300</v>
      </c>
      <c r="J263" s="13">
        <v>0</v>
      </c>
      <c r="K263" s="40" t="str">
        <f t="shared" si="24"/>
        <v>-</v>
      </c>
      <c r="L263" s="40">
        <f t="shared" si="25"/>
        <v>100</v>
      </c>
      <c r="M263" s="40">
        <f t="shared" si="26"/>
        <v>0</v>
      </c>
    </row>
    <row r="264" spans="1:13" x14ac:dyDescent="0.25">
      <c r="A264" s="18" t="s">
        <v>349</v>
      </c>
      <c r="B264" s="19"/>
      <c r="C264" s="19"/>
      <c r="D264" s="18" t="s">
        <v>350</v>
      </c>
      <c r="E264" s="19"/>
      <c r="F264" s="18"/>
      <c r="G264" s="20">
        <f>+G265</f>
        <v>0</v>
      </c>
      <c r="H264" s="20">
        <f>+H265</f>
        <v>5000</v>
      </c>
      <c r="I264" s="20">
        <f>+I265</f>
        <v>5000</v>
      </c>
      <c r="J264" s="20">
        <f>+J265</f>
        <v>2879.92</v>
      </c>
      <c r="K264" s="20" t="str">
        <f t="shared" si="24"/>
        <v>-</v>
      </c>
      <c r="L264" s="20">
        <f t="shared" si="25"/>
        <v>100</v>
      </c>
      <c r="M264" s="20">
        <f t="shared" si="26"/>
        <v>57.598400000000005</v>
      </c>
    </row>
    <row r="265" spans="1:13" x14ac:dyDescent="0.25">
      <c r="A265" s="24" t="s">
        <v>351</v>
      </c>
      <c r="B265" s="25"/>
      <c r="C265" s="25"/>
      <c r="D265" s="24" t="s">
        <v>352</v>
      </c>
      <c r="E265" s="25"/>
      <c r="F265" s="24"/>
      <c r="G265" s="26">
        <f>G266</f>
        <v>0</v>
      </c>
      <c r="H265" s="26">
        <f>H266</f>
        <v>5000</v>
      </c>
      <c r="I265" s="26">
        <f>I266</f>
        <v>5000</v>
      </c>
      <c r="J265" s="26">
        <f>J266</f>
        <v>2879.92</v>
      </c>
      <c r="K265" s="41" t="str">
        <f t="shared" si="24"/>
        <v>-</v>
      </c>
      <c r="L265" s="41">
        <f t="shared" si="25"/>
        <v>100</v>
      </c>
      <c r="M265" s="41">
        <f t="shared" si="26"/>
        <v>57.598400000000005</v>
      </c>
    </row>
    <row r="266" spans="1:13" x14ac:dyDescent="0.25">
      <c r="A266" s="8"/>
      <c r="B266" s="9" t="s">
        <v>353</v>
      </c>
      <c r="C266" s="8"/>
      <c r="D266" s="9" t="s">
        <v>354</v>
      </c>
      <c r="E266" s="10">
        <v>5000</v>
      </c>
      <c r="F266" s="9" t="s">
        <v>34</v>
      </c>
      <c r="G266" s="10">
        <f>+G267</f>
        <v>0</v>
      </c>
      <c r="H266" s="10">
        <f>+H267</f>
        <v>5000</v>
      </c>
      <c r="I266" s="10">
        <f>+I267</f>
        <v>5000</v>
      </c>
      <c r="J266" s="10">
        <f>+J267</f>
        <v>2879.92</v>
      </c>
      <c r="K266" s="39" t="str">
        <f t="shared" si="24"/>
        <v>-</v>
      </c>
      <c r="L266" s="39">
        <f t="shared" si="25"/>
        <v>100</v>
      </c>
      <c r="M266" s="39">
        <f t="shared" si="26"/>
        <v>57.598400000000005</v>
      </c>
    </row>
    <row r="267" spans="1:13" x14ac:dyDescent="0.25">
      <c r="A267" s="12"/>
      <c r="B267" s="12"/>
      <c r="C267" s="11" t="s">
        <v>15</v>
      </c>
      <c r="D267" s="11" t="s">
        <v>16</v>
      </c>
      <c r="E267" s="12"/>
      <c r="F267" s="11"/>
      <c r="G267" s="13">
        <v>0</v>
      </c>
      <c r="H267" s="13">
        <v>5000</v>
      </c>
      <c r="I267" s="13">
        <v>5000</v>
      </c>
      <c r="J267" s="13">
        <v>2879.92</v>
      </c>
      <c r="K267" s="40" t="str">
        <f t="shared" si="24"/>
        <v>-</v>
      </c>
      <c r="L267" s="40">
        <f t="shared" si="25"/>
        <v>100</v>
      </c>
      <c r="M267" s="40">
        <f t="shared" si="26"/>
        <v>57.598400000000005</v>
      </c>
    </row>
    <row r="268" spans="1:13" x14ac:dyDescent="0.25">
      <c r="A268" s="5" t="s">
        <v>355</v>
      </c>
      <c r="B268" s="6"/>
      <c r="C268" s="6"/>
      <c r="D268" s="5" t="s">
        <v>356</v>
      </c>
      <c r="E268" s="6"/>
      <c r="F268" s="5"/>
      <c r="G268" s="7">
        <f>+G269+G277</f>
        <v>50347.47</v>
      </c>
      <c r="H268" s="7">
        <f>+H269+H277</f>
        <v>267350</v>
      </c>
      <c r="I268" s="7">
        <f>+I269+I277</f>
        <v>287350</v>
      </c>
      <c r="J268" s="7">
        <f>+J269+J277</f>
        <v>238541.61000000002</v>
      </c>
      <c r="K268" s="37">
        <f t="shared" si="24"/>
        <v>473.79065919300416</v>
      </c>
      <c r="L268" s="37">
        <f t="shared" si="25"/>
        <v>107.48083037217131</v>
      </c>
      <c r="M268" s="37">
        <f t="shared" si="26"/>
        <v>83.014306594745094</v>
      </c>
    </row>
    <row r="269" spans="1:13" x14ac:dyDescent="0.25">
      <c r="A269" s="18" t="s">
        <v>357</v>
      </c>
      <c r="B269" s="19"/>
      <c r="C269" s="19"/>
      <c r="D269" s="18" t="s">
        <v>358</v>
      </c>
      <c r="E269" s="19"/>
      <c r="F269" s="18"/>
      <c r="G269" s="20">
        <f>+G270</f>
        <v>0</v>
      </c>
      <c r="H269" s="20">
        <f>+H270</f>
        <v>114950</v>
      </c>
      <c r="I269" s="20">
        <f>+I270</f>
        <v>114950</v>
      </c>
      <c r="J269" s="20">
        <f>+J270</f>
        <v>106330.73000000001</v>
      </c>
      <c r="K269" s="20" t="str">
        <f t="shared" si="24"/>
        <v>-</v>
      </c>
      <c r="L269" s="20">
        <f t="shared" si="25"/>
        <v>100</v>
      </c>
      <c r="M269" s="20">
        <f t="shared" si="26"/>
        <v>92.501722488038283</v>
      </c>
    </row>
    <row r="270" spans="1:13" x14ac:dyDescent="0.25">
      <c r="A270" s="24" t="s">
        <v>359</v>
      </c>
      <c r="B270" s="25"/>
      <c r="C270" s="25"/>
      <c r="D270" s="24" t="s">
        <v>360</v>
      </c>
      <c r="E270" s="25"/>
      <c r="F270" s="24"/>
      <c r="G270" s="26">
        <f>G271+G273+G275</f>
        <v>0</v>
      </c>
      <c r="H270" s="26">
        <f>H271+H273+H275</f>
        <v>114950</v>
      </c>
      <c r="I270" s="26">
        <f>I271+I273+I275</f>
        <v>114950</v>
      </c>
      <c r="J270" s="26">
        <f>J271+J273+J275</f>
        <v>106330.73000000001</v>
      </c>
      <c r="K270" s="41" t="str">
        <f t="shared" si="24"/>
        <v>-</v>
      </c>
      <c r="L270" s="41">
        <f t="shared" si="25"/>
        <v>100</v>
      </c>
      <c r="M270" s="41">
        <f t="shared" si="26"/>
        <v>92.501722488038283</v>
      </c>
    </row>
    <row r="271" spans="1:13" x14ac:dyDescent="0.25">
      <c r="A271" s="8"/>
      <c r="B271" s="9" t="s">
        <v>361</v>
      </c>
      <c r="C271" s="8"/>
      <c r="D271" s="9" t="s">
        <v>362</v>
      </c>
      <c r="E271" s="10">
        <v>224138</v>
      </c>
      <c r="F271" s="9" t="s">
        <v>363</v>
      </c>
      <c r="G271" s="10">
        <f>+G272</f>
        <v>0</v>
      </c>
      <c r="H271" s="10">
        <f>+H272</f>
        <v>25000</v>
      </c>
      <c r="I271" s="10">
        <f>+I272</f>
        <v>25000</v>
      </c>
      <c r="J271" s="10">
        <f>+J272</f>
        <v>18542.97</v>
      </c>
      <c r="K271" s="39" t="str">
        <f t="shared" si="24"/>
        <v>-</v>
      </c>
      <c r="L271" s="39">
        <f t="shared" si="25"/>
        <v>100</v>
      </c>
      <c r="M271" s="39">
        <f t="shared" si="26"/>
        <v>74.171880000000002</v>
      </c>
    </row>
    <row r="272" spans="1:13" x14ac:dyDescent="0.25">
      <c r="A272" s="12"/>
      <c r="B272" s="12"/>
      <c r="C272" s="11" t="s">
        <v>15</v>
      </c>
      <c r="D272" s="11" t="s">
        <v>16</v>
      </c>
      <c r="E272" s="12"/>
      <c r="F272" s="11"/>
      <c r="G272" s="13">
        <v>0</v>
      </c>
      <c r="H272" s="13">
        <v>25000</v>
      </c>
      <c r="I272" s="13">
        <v>25000</v>
      </c>
      <c r="J272" s="13">
        <v>18542.97</v>
      </c>
      <c r="K272" s="40" t="str">
        <f t="shared" si="24"/>
        <v>-</v>
      </c>
      <c r="L272" s="40">
        <f t="shared" si="25"/>
        <v>100</v>
      </c>
      <c r="M272" s="40">
        <f t="shared" si="26"/>
        <v>74.171880000000002</v>
      </c>
    </row>
    <row r="273" spans="1:13" x14ac:dyDescent="0.25">
      <c r="A273" s="8"/>
      <c r="B273" s="9" t="s">
        <v>364</v>
      </c>
      <c r="C273" s="8"/>
      <c r="D273" s="9" t="s">
        <v>365</v>
      </c>
      <c r="E273" s="10">
        <v>41468</v>
      </c>
      <c r="F273" s="9" t="s">
        <v>366</v>
      </c>
      <c r="G273" s="10">
        <f>+G274</f>
        <v>0</v>
      </c>
      <c r="H273" s="10">
        <f>+H274</f>
        <v>9950</v>
      </c>
      <c r="I273" s="10">
        <f>+I274</f>
        <v>9950</v>
      </c>
      <c r="J273" s="10">
        <f>+J274</f>
        <v>7787.76</v>
      </c>
      <c r="K273" s="39" t="str">
        <f t="shared" si="24"/>
        <v>-</v>
      </c>
      <c r="L273" s="39">
        <f t="shared" si="25"/>
        <v>100</v>
      </c>
      <c r="M273" s="39">
        <f t="shared" si="26"/>
        <v>78.268944723618091</v>
      </c>
    </row>
    <row r="274" spans="1:13" x14ac:dyDescent="0.25">
      <c r="A274" s="12"/>
      <c r="B274" s="12"/>
      <c r="C274" s="11" t="s">
        <v>15</v>
      </c>
      <c r="D274" s="11" t="s">
        <v>16</v>
      </c>
      <c r="E274" s="12"/>
      <c r="F274" s="11"/>
      <c r="G274" s="13">
        <v>0</v>
      </c>
      <c r="H274" s="13">
        <v>9950</v>
      </c>
      <c r="I274" s="13">
        <v>9950</v>
      </c>
      <c r="J274" s="13">
        <v>7787.76</v>
      </c>
      <c r="K274" s="40" t="str">
        <f t="shared" si="24"/>
        <v>-</v>
      </c>
      <c r="L274" s="40">
        <f t="shared" si="25"/>
        <v>100</v>
      </c>
      <c r="M274" s="40">
        <f t="shared" si="26"/>
        <v>78.268944723618091</v>
      </c>
    </row>
    <row r="275" spans="1:13" x14ac:dyDescent="0.25">
      <c r="A275" s="8"/>
      <c r="B275" s="9" t="s">
        <v>367</v>
      </c>
      <c r="C275" s="8"/>
      <c r="D275" s="9" t="s">
        <v>368</v>
      </c>
      <c r="E275" s="10">
        <v>160000</v>
      </c>
      <c r="F275" s="9" t="s">
        <v>172</v>
      </c>
      <c r="G275" s="10">
        <f>+G276</f>
        <v>0</v>
      </c>
      <c r="H275" s="10">
        <f>+H276</f>
        <v>80000</v>
      </c>
      <c r="I275" s="10">
        <f>+I276</f>
        <v>80000</v>
      </c>
      <c r="J275" s="10">
        <f>+J276</f>
        <v>80000</v>
      </c>
      <c r="K275" s="39" t="str">
        <f t="shared" si="24"/>
        <v>-</v>
      </c>
      <c r="L275" s="39">
        <f t="shared" si="25"/>
        <v>100</v>
      </c>
      <c r="M275" s="39">
        <f t="shared" si="26"/>
        <v>100</v>
      </c>
    </row>
    <row r="276" spans="1:13" x14ac:dyDescent="0.25">
      <c r="A276" s="12"/>
      <c r="B276" s="12"/>
      <c r="C276" s="11" t="s">
        <v>15</v>
      </c>
      <c r="D276" s="11" t="s">
        <v>16</v>
      </c>
      <c r="E276" s="12"/>
      <c r="F276" s="11"/>
      <c r="G276" s="13">
        <v>0</v>
      </c>
      <c r="H276" s="13">
        <v>80000</v>
      </c>
      <c r="I276" s="13">
        <v>80000</v>
      </c>
      <c r="J276" s="13">
        <v>80000</v>
      </c>
      <c r="K276" s="40" t="str">
        <f t="shared" si="24"/>
        <v>-</v>
      </c>
      <c r="L276" s="40">
        <f t="shared" si="25"/>
        <v>100</v>
      </c>
      <c r="M276" s="40">
        <f t="shared" si="26"/>
        <v>100</v>
      </c>
    </row>
    <row r="277" spans="1:13" x14ac:dyDescent="0.25">
      <c r="A277" s="18" t="s">
        <v>369</v>
      </c>
      <c r="B277" s="19"/>
      <c r="C277" s="19"/>
      <c r="D277" s="18" t="s">
        <v>370</v>
      </c>
      <c r="E277" s="19"/>
      <c r="F277" s="18"/>
      <c r="G277" s="20">
        <f>+G278</f>
        <v>50347.47</v>
      </c>
      <c r="H277" s="20">
        <f>+H278</f>
        <v>152400</v>
      </c>
      <c r="I277" s="20">
        <f>+I278</f>
        <v>172400</v>
      </c>
      <c r="J277" s="20">
        <f>+J278</f>
        <v>132210.88</v>
      </c>
      <c r="K277" s="20">
        <f t="shared" si="24"/>
        <v>262.59686931637282</v>
      </c>
      <c r="L277" s="20">
        <f t="shared" si="25"/>
        <v>113.12335958005248</v>
      </c>
      <c r="M277" s="20">
        <f t="shared" si="26"/>
        <v>76.688445475638062</v>
      </c>
    </row>
    <row r="278" spans="1:13" x14ac:dyDescent="0.25">
      <c r="A278" s="24" t="s">
        <v>371</v>
      </c>
      <c r="B278" s="25"/>
      <c r="C278" s="25"/>
      <c r="D278" s="24" t="s">
        <v>372</v>
      </c>
      <c r="E278" s="25"/>
      <c r="F278" s="24"/>
      <c r="G278" s="26">
        <f>+G279+G281+G283</f>
        <v>50347.47</v>
      </c>
      <c r="H278" s="26">
        <f>+H279+H281+H283</f>
        <v>152400</v>
      </c>
      <c r="I278" s="26">
        <f>+I279+I281+I283</f>
        <v>172400</v>
      </c>
      <c r="J278" s="26">
        <f>+J279+J281+J283</f>
        <v>132210.88</v>
      </c>
      <c r="K278" s="41">
        <f t="shared" si="24"/>
        <v>262.59686931637282</v>
      </c>
      <c r="L278" s="41">
        <f t="shared" si="25"/>
        <v>113.12335958005248</v>
      </c>
      <c r="M278" s="41">
        <f t="shared" si="26"/>
        <v>76.688445475638062</v>
      </c>
    </row>
    <row r="279" spans="1:13" x14ac:dyDescent="0.25">
      <c r="A279" s="8"/>
      <c r="B279" s="9" t="s">
        <v>373</v>
      </c>
      <c r="C279" s="8"/>
      <c r="D279" s="9" t="s">
        <v>374</v>
      </c>
      <c r="E279" s="10">
        <v>992398</v>
      </c>
      <c r="F279" s="9" t="s">
        <v>25</v>
      </c>
      <c r="G279" s="10">
        <f>+G280</f>
        <v>344</v>
      </c>
      <c r="H279" s="10">
        <f>+H280</f>
        <v>15000</v>
      </c>
      <c r="I279" s="10">
        <f>+I280</f>
        <v>15000</v>
      </c>
      <c r="J279" s="10">
        <f>+J280</f>
        <v>7464.72</v>
      </c>
      <c r="K279" s="39">
        <f t="shared" si="24"/>
        <v>2169.9767441860467</v>
      </c>
      <c r="L279" s="39">
        <f t="shared" si="25"/>
        <v>100</v>
      </c>
      <c r="M279" s="39">
        <f t="shared" si="26"/>
        <v>49.764800000000001</v>
      </c>
    </row>
    <row r="280" spans="1:13" x14ac:dyDescent="0.25">
      <c r="A280" s="12"/>
      <c r="B280" s="12"/>
      <c r="C280" s="11" t="s">
        <v>15</v>
      </c>
      <c r="D280" s="11" t="s">
        <v>16</v>
      </c>
      <c r="E280" s="12"/>
      <c r="F280" s="11"/>
      <c r="G280" s="13">
        <v>344</v>
      </c>
      <c r="H280" s="13">
        <v>15000</v>
      </c>
      <c r="I280" s="13">
        <v>15000</v>
      </c>
      <c r="J280" s="13">
        <v>7464.72</v>
      </c>
      <c r="K280" s="40">
        <f t="shared" si="24"/>
        <v>2169.9767441860467</v>
      </c>
      <c r="L280" s="40">
        <f t="shared" si="25"/>
        <v>100</v>
      </c>
      <c r="M280" s="40">
        <f t="shared" si="26"/>
        <v>49.764800000000001</v>
      </c>
    </row>
    <row r="281" spans="1:13" x14ac:dyDescent="0.25">
      <c r="A281" s="8"/>
      <c r="B281" s="9" t="s">
        <v>375</v>
      </c>
      <c r="C281" s="8"/>
      <c r="D281" s="9" t="s">
        <v>376</v>
      </c>
      <c r="E281" s="10">
        <v>701228</v>
      </c>
      <c r="F281" s="9" t="s">
        <v>363</v>
      </c>
      <c r="G281" s="10">
        <f>+G282</f>
        <v>49778.48</v>
      </c>
      <c r="H281" s="10">
        <f>+H282</f>
        <v>90000</v>
      </c>
      <c r="I281" s="10">
        <f>+I282</f>
        <v>110000</v>
      </c>
      <c r="J281" s="10">
        <f>+J282</f>
        <v>110000</v>
      </c>
      <c r="K281" s="39">
        <f t="shared" si="24"/>
        <v>220.97902547446205</v>
      </c>
      <c r="L281" s="39">
        <f t="shared" si="25"/>
        <v>122.22222222222223</v>
      </c>
      <c r="M281" s="39">
        <f t="shared" si="26"/>
        <v>100</v>
      </c>
    </row>
    <row r="282" spans="1:13" x14ac:dyDescent="0.25">
      <c r="A282" s="12"/>
      <c r="B282" s="12"/>
      <c r="C282" s="11" t="s">
        <v>15</v>
      </c>
      <c r="D282" s="11" t="s">
        <v>16</v>
      </c>
      <c r="E282" s="12"/>
      <c r="F282" s="11"/>
      <c r="G282" s="13">
        <v>49778.48</v>
      </c>
      <c r="H282" s="13">
        <v>90000</v>
      </c>
      <c r="I282" s="13">
        <v>110000</v>
      </c>
      <c r="J282" s="13">
        <v>110000</v>
      </c>
      <c r="K282" s="40">
        <f t="shared" si="24"/>
        <v>220.97902547446205</v>
      </c>
      <c r="L282" s="40">
        <f t="shared" si="25"/>
        <v>122.22222222222223</v>
      </c>
      <c r="M282" s="40">
        <f t="shared" si="26"/>
        <v>100</v>
      </c>
    </row>
    <row r="283" spans="1:13" x14ac:dyDescent="0.25">
      <c r="A283" s="8"/>
      <c r="B283" s="9" t="s">
        <v>377</v>
      </c>
      <c r="C283" s="8"/>
      <c r="D283" s="9" t="s">
        <v>378</v>
      </c>
      <c r="E283" s="10">
        <v>312181</v>
      </c>
      <c r="F283" s="9" t="s">
        <v>379</v>
      </c>
      <c r="G283" s="10">
        <f>+G284</f>
        <v>224.99</v>
      </c>
      <c r="H283" s="10">
        <f>+H284</f>
        <v>47400</v>
      </c>
      <c r="I283" s="10">
        <f>+I284</f>
        <v>47400</v>
      </c>
      <c r="J283" s="10">
        <f>+J284</f>
        <v>14746.16</v>
      </c>
      <c r="K283" s="39">
        <f t="shared" si="24"/>
        <v>6554.1401840081771</v>
      </c>
      <c r="L283" s="39">
        <f t="shared" si="25"/>
        <v>100</v>
      </c>
      <c r="M283" s="39">
        <f t="shared" si="26"/>
        <v>31.110042194092824</v>
      </c>
    </row>
    <row r="284" spans="1:13" x14ac:dyDescent="0.25">
      <c r="A284" s="12"/>
      <c r="B284" s="12"/>
      <c r="C284" s="11" t="s">
        <v>15</v>
      </c>
      <c r="D284" s="11" t="s">
        <v>16</v>
      </c>
      <c r="E284" s="12"/>
      <c r="F284" s="11"/>
      <c r="G284" s="13">
        <v>224.99</v>
      </c>
      <c r="H284" s="13">
        <v>47400</v>
      </c>
      <c r="I284" s="13">
        <v>47400</v>
      </c>
      <c r="J284" s="13">
        <v>14746.16</v>
      </c>
      <c r="K284" s="40">
        <f t="shared" si="24"/>
        <v>6554.1401840081771</v>
      </c>
      <c r="L284" s="40">
        <f t="shared" si="25"/>
        <v>100</v>
      </c>
      <c r="M284" s="40">
        <f t="shared" si="26"/>
        <v>31.110042194092824</v>
      </c>
    </row>
    <row r="285" spans="1:13" x14ac:dyDescent="0.25">
      <c r="A285" s="5" t="s">
        <v>380</v>
      </c>
      <c r="B285" s="6"/>
      <c r="C285" s="6"/>
      <c r="D285" s="5" t="s">
        <v>381</v>
      </c>
      <c r="E285" s="6"/>
      <c r="F285" s="5"/>
      <c r="G285" s="7">
        <f>+G286+G290</f>
        <v>1086054.3899999999</v>
      </c>
      <c r="H285" s="7">
        <f>+H286+H290</f>
        <v>2991113</v>
      </c>
      <c r="I285" s="7">
        <f>+I286+I290</f>
        <v>2904113</v>
      </c>
      <c r="J285" s="7">
        <f>+J286+J290</f>
        <v>2874664.8900000006</v>
      </c>
      <c r="K285" s="37">
        <f t="shared" si="24"/>
        <v>264.68885135669871</v>
      </c>
      <c r="L285" s="37">
        <f t="shared" si="25"/>
        <v>97.091383709007317</v>
      </c>
      <c r="M285" s="37">
        <f t="shared" si="26"/>
        <v>98.985986082497504</v>
      </c>
    </row>
    <row r="286" spans="1:13" x14ac:dyDescent="0.25">
      <c r="A286" s="18" t="s">
        <v>382</v>
      </c>
      <c r="B286" s="19"/>
      <c r="C286" s="19"/>
      <c r="D286" s="18" t="s">
        <v>383</v>
      </c>
      <c r="E286" s="19"/>
      <c r="F286" s="18"/>
      <c r="G286" s="20">
        <f t="shared" ref="G286:J288" si="29">+G287</f>
        <v>88597.759999999995</v>
      </c>
      <c r="H286" s="20">
        <f t="shared" si="29"/>
        <v>20000</v>
      </c>
      <c r="I286" s="20">
        <f t="shared" si="29"/>
        <v>20000</v>
      </c>
      <c r="J286" s="20">
        <f t="shared" si="29"/>
        <v>20000</v>
      </c>
      <c r="K286" s="20">
        <f t="shared" si="24"/>
        <v>22.573934149125215</v>
      </c>
      <c r="L286" s="20">
        <f t="shared" si="25"/>
        <v>100</v>
      </c>
      <c r="M286" s="20">
        <f t="shared" si="26"/>
        <v>100</v>
      </c>
    </row>
    <row r="287" spans="1:13" x14ac:dyDescent="0.25">
      <c r="A287" s="24" t="s">
        <v>384</v>
      </c>
      <c r="B287" s="25"/>
      <c r="C287" s="25"/>
      <c r="D287" s="24" t="s">
        <v>385</v>
      </c>
      <c r="E287" s="25"/>
      <c r="F287" s="24"/>
      <c r="G287" s="26">
        <f t="shared" si="29"/>
        <v>88597.759999999995</v>
      </c>
      <c r="H287" s="26">
        <f t="shared" si="29"/>
        <v>20000</v>
      </c>
      <c r="I287" s="26">
        <f t="shared" si="29"/>
        <v>20000</v>
      </c>
      <c r="J287" s="26">
        <f t="shared" si="29"/>
        <v>20000</v>
      </c>
      <c r="K287" s="41">
        <f t="shared" si="24"/>
        <v>22.573934149125215</v>
      </c>
      <c r="L287" s="41">
        <f t="shared" si="25"/>
        <v>100</v>
      </c>
      <c r="M287" s="41">
        <f t="shared" si="26"/>
        <v>100</v>
      </c>
    </row>
    <row r="288" spans="1:13" x14ac:dyDescent="0.25">
      <c r="A288" s="8"/>
      <c r="B288" s="9" t="s">
        <v>386</v>
      </c>
      <c r="C288" s="8"/>
      <c r="D288" s="9" t="s">
        <v>387</v>
      </c>
      <c r="E288" s="10">
        <v>647923.04</v>
      </c>
      <c r="F288" s="9" t="s">
        <v>25</v>
      </c>
      <c r="G288" s="10">
        <f t="shared" si="29"/>
        <v>88597.759999999995</v>
      </c>
      <c r="H288" s="10">
        <f t="shared" si="29"/>
        <v>20000</v>
      </c>
      <c r="I288" s="10">
        <f t="shared" si="29"/>
        <v>20000</v>
      </c>
      <c r="J288" s="10">
        <f t="shared" si="29"/>
        <v>20000</v>
      </c>
      <c r="K288" s="39">
        <f t="shared" si="24"/>
        <v>22.573934149125215</v>
      </c>
      <c r="L288" s="39">
        <f t="shared" si="25"/>
        <v>100</v>
      </c>
      <c r="M288" s="39">
        <f t="shared" si="26"/>
        <v>100</v>
      </c>
    </row>
    <row r="289" spans="1:13" x14ac:dyDescent="0.25">
      <c r="A289" s="12"/>
      <c r="B289" s="12"/>
      <c r="C289" s="11" t="s">
        <v>15</v>
      </c>
      <c r="D289" s="11" t="s">
        <v>16</v>
      </c>
      <c r="E289" s="12"/>
      <c r="F289" s="11"/>
      <c r="G289" s="13">
        <v>88597.759999999995</v>
      </c>
      <c r="H289" s="13">
        <v>20000</v>
      </c>
      <c r="I289" s="13">
        <v>20000</v>
      </c>
      <c r="J289" s="13">
        <v>20000</v>
      </c>
      <c r="K289" s="40">
        <f t="shared" si="24"/>
        <v>22.573934149125215</v>
      </c>
      <c r="L289" s="40">
        <f t="shared" si="25"/>
        <v>100</v>
      </c>
      <c r="M289" s="40">
        <f t="shared" si="26"/>
        <v>100</v>
      </c>
    </row>
    <row r="290" spans="1:13" x14ac:dyDescent="0.25">
      <c r="A290" s="27" t="s">
        <v>388</v>
      </c>
      <c r="B290" s="28"/>
      <c r="C290" s="28"/>
      <c r="D290" s="27" t="s">
        <v>389</v>
      </c>
      <c r="E290" s="28"/>
      <c r="F290" s="27"/>
      <c r="G290" s="29">
        <f>+G291</f>
        <v>997456.63</v>
      </c>
      <c r="H290" s="29">
        <f>+H291</f>
        <v>2971113</v>
      </c>
      <c r="I290" s="29">
        <f>+I291</f>
        <v>2884113</v>
      </c>
      <c r="J290" s="29">
        <f>+J291</f>
        <v>2854664.8900000006</v>
      </c>
      <c r="K290" s="20">
        <f t="shared" si="24"/>
        <v>286.19438721862031</v>
      </c>
      <c r="L290" s="20">
        <f t="shared" si="25"/>
        <v>97.07180440461201</v>
      </c>
      <c r="M290" s="20">
        <f t="shared" si="26"/>
        <v>98.978954361358262</v>
      </c>
    </row>
    <row r="291" spans="1:13" x14ac:dyDescent="0.25">
      <c r="A291" s="24" t="s">
        <v>390</v>
      </c>
      <c r="B291" s="25"/>
      <c r="C291" s="25"/>
      <c r="D291" s="24" t="s">
        <v>391</v>
      </c>
      <c r="E291" s="25"/>
      <c r="F291" s="24"/>
      <c r="G291" s="26">
        <f>G292+G294+G296+G299+G301+G303+G305+G307</f>
        <v>997456.63</v>
      </c>
      <c r="H291" s="26">
        <f>H292+H294+H296+H299+H301+H303+H305+H307</f>
        <v>2971113</v>
      </c>
      <c r="I291" s="26">
        <f>I292+I294+I296+I299+I301+I303+I305+I307</f>
        <v>2884113</v>
      </c>
      <c r="J291" s="26">
        <f>J292+J294+J296+J299+J301+J303+J305+J307</f>
        <v>2854664.8900000006</v>
      </c>
      <c r="K291" s="41">
        <f t="shared" si="24"/>
        <v>286.19438721862031</v>
      </c>
      <c r="L291" s="41">
        <f t="shared" si="25"/>
        <v>97.07180440461201</v>
      </c>
      <c r="M291" s="41">
        <f t="shared" si="26"/>
        <v>98.978954361358262</v>
      </c>
    </row>
    <row r="292" spans="1:13" x14ac:dyDescent="0.25">
      <c r="A292" s="8"/>
      <c r="B292" s="9" t="s">
        <v>392</v>
      </c>
      <c r="C292" s="8"/>
      <c r="D292" s="9" t="s">
        <v>393</v>
      </c>
      <c r="E292" s="10">
        <v>315101.40000000002</v>
      </c>
      <c r="F292" s="9" t="s">
        <v>25</v>
      </c>
      <c r="G292" s="10">
        <f>+G293</f>
        <v>0</v>
      </c>
      <c r="H292" s="10">
        <f>+H293</f>
        <v>5000</v>
      </c>
      <c r="I292" s="10">
        <f>+I293</f>
        <v>5000</v>
      </c>
      <c r="J292" s="10">
        <f>+J293</f>
        <v>0</v>
      </c>
      <c r="K292" s="39" t="str">
        <f t="shared" si="24"/>
        <v>-</v>
      </c>
      <c r="L292" s="39">
        <f t="shared" si="25"/>
        <v>100</v>
      </c>
      <c r="M292" s="39">
        <f t="shared" si="26"/>
        <v>0</v>
      </c>
    </row>
    <row r="293" spans="1:13" x14ac:dyDescent="0.25">
      <c r="A293" s="12"/>
      <c r="B293" s="12"/>
      <c r="C293" s="11" t="s">
        <v>15</v>
      </c>
      <c r="D293" s="11" t="s">
        <v>16</v>
      </c>
      <c r="E293" s="12"/>
      <c r="F293" s="11"/>
      <c r="G293" s="13">
        <v>0</v>
      </c>
      <c r="H293" s="13">
        <v>5000</v>
      </c>
      <c r="I293" s="13">
        <v>5000</v>
      </c>
      <c r="J293" s="13">
        <v>0</v>
      </c>
      <c r="K293" s="40" t="str">
        <f t="shared" si="24"/>
        <v>-</v>
      </c>
      <c r="L293" s="40">
        <f t="shared" si="25"/>
        <v>100</v>
      </c>
      <c r="M293" s="40">
        <f t="shared" si="26"/>
        <v>0</v>
      </c>
    </row>
    <row r="294" spans="1:13" x14ac:dyDescent="0.25">
      <c r="A294" s="8"/>
      <c r="B294" s="9" t="s">
        <v>394</v>
      </c>
      <c r="C294" s="8"/>
      <c r="D294" s="9" t="s">
        <v>395</v>
      </c>
      <c r="E294" s="10">
        <v>1061795.17</v>
      </c>
      <c r="F294" s="9" t="s">
        <v>183</v>
      </c>
      <c r="G294" s="10">
        <f>+G295</f>
        <v>114846.98</v>
      </c>
      <c r="H294" s="10">
        <f>+H295</f>
        <v>100000</v>
      </c>
      <c r="I294" s="10">
        <f>+I295</f>
        <v>100000</v>
      </c>
      <c r="J294" s="10">
        <f>+J295</f>
        <v>98910.64</v>
      </c>
      <c r="K294" s="39">
        <f t="shared" si="24"/>
        <v>86.1238493167169</v>
      </c>
      <c r="L294" s="39">
        <f t="shared" si="25"/>
        <v>100</v>
      </c>
      <c r="M294" s="39">
        <f t="shared" si="26"/>
        <v>98.910640000000001</v>
      </c>
    </row>
    <row r="295" spans="1:13" x14ac:dyDescent="0.25">
      <c r="A295" s="12"/>
      <c r="B295" s="12"/>
      <c r="C295" s="11" t="s">
        <v>15</v>
      </c>
      <c r="D295" s="11" t="s">
        <v>16</v>
      </c>
      <c r="E295" s="12"/>
      <c r="F295" s="11"/>
      <c r="G295" s="13">
        <v>114846.98</v>
      </c>
      <c r="H295" s="13">
        <v>100000</v>
      </c>
      <c r="I295" s="13">
        <v>100000</v>
      </c>
      <c r="J295" s="13">
        <v>98910.64</v>
      </c>
      <c r="K295" s="40">
        <f t="shared" ref="K295:K356" si="30">IF(G295&lt;&gt;0,J295/G295*100,"-")</f>
        <v>86.1238493167169</v>
      </c>
      <c r="L295" s="40">
        <f t="shared" ref="L295:L356" si="31">IF(H295&lt;&gt;0,I295/H295*100,"-")</f>
        <v>100</v>
      </c>
      <c r="M295" s="40">
        <f t="shared" ref="M295:M356" si="32">IF(I295&lt;&gt;0,J295/I295*100,"-")</f>
        <v>98.910640000000001</v>
      </c>
    </row>
    <row r="296" spans="1:13" x14ac:dyDescent="0.25">
      <c r="A296" s="8"/>
      <c r="B296" s="9" t="s">
        <v>396</v>
      </c>
      <c r="C296" s="8"/>
      <c r="D296" s="9" t="s">
        <v>397</v>
      </c>
      <c r="E296" s="10">
        <v>12272938</v>
      </c>
      <c r="F296" s="9" t="s">
        <v>398</v>
      </c>
      <c r="G296" s="10">
        <f>+G297+G298</f>
        <v>750000</v>
      </c>
      <c r="H296" s="10">
        <f>+H297+H298</f>
        <v>2500000</v>
      </c>
      <c r="I296" s="10">
        <f>+I297+I298</f>
        <v>2500000</v>
      </c>
      <c r="J296" s="10">
        <f>+J297+J298</f>
        <v>2500000</v>
      </c>
      <c r="K296" s="39">
        <f t="shared" si="30"/>
        <v>333.33333333333337</v>
      </c>
      <c r="L296" s="39">
        <f t="shared" si="31"/>
        <v>100</v>
      </c>
      <c r="M296" s="39">
        <f t="shared" si="32"/>
        <v>100</v>
      </c>
    </row>
    <row r="297" spans="1:13" x14ac:dyDescent="0.25">
      <c r="A297" s="12"/>
      <c r="B297" s="12"/>
      <c r="C297" s="11" t="s">
        <v>15</v>
      </c>
      <c r="D297" s="11" t="s">
        <v>16</v>
      </c>
      <c r="E297" s="12"/>
      <c r="F297" s="11"/>
      <c r="G297" s="13">
        <v>750000</v>
      </c>
      <c r="H297" s="13">
        <v>2006285</v>
      </c>
      <c r="I297" s="13">
        <v>2006285</v>
      </c>
      <c r="J297" s="13">
        <v>2500000</v>
      </c>
      <c r="K297" s="40">
        <f t="shared" si="30"/>
        <v>333.33333333333337</v>
      </c>
      <c r="L297" s="40">
        <f t="shared" si="31"/>
        <v>100</v>
      </c>
      <c r="M297" s="40">
        <f t="shared" si="32"/>
        <v>124.60841804628953</v>
      </c>
    </row>
    <row r="298" spans="1:13" x14ac:dyDescent="0.25">
      <c r="A298" s="12"/>
      <c r="B298" s="12"/>
      <c r="C298" s="11" t="s">
        <v>65</v>
      </c>
      <c r="D298" s="11" t="s">
        <v>66</v>
      </c>
      <c r="E298" s="12"/>
      <c r="F298" s="11"/>
      <c r="G298" s="13">
        <v>0</v>
      </c>
      <c r="H298" s="13">
        <v>493715</v>
      </c>
      <c r="I298" s="13">
        <v>493715</v>
      </c>
      <c r="J298" s="13">
        <v>0</v>
      </c>
      <c r="K298" s="40" t="str">
        <f t="shared" si="30"/>
        <v>-</v>
      </c>
      <c r="L298" s="40">
        <f t="shared" si="31"/>
        <v>100</v>
      </c>
      <c r="M298" s="40">
        <f t="shared" si="32"/>
        <v>0</v>
      </c>
    </row>
    <row r="299" spans="1:13" x14ac:dyDescent="0.25">
      <c r="A299" s="8"/>
      <c r="B299" s="9" t="s">
        <v>399</v>
      </c>
      <c r="C299" s="8"/>
      <c r="D299" s="9" t="s">
        <v>400</v>
      </c>
      <c r="E299" s="10">
        <v>527307</v>
      </c>
      <c r="F299" s="9" t="s">
        <v>149</v>
      </c>
      <c r="G299" s="10">
        <f>+G300</f>
        <v>131607.85999999999</v>
      </c>
      <c r="H299" s="10">
        <f>+H300</f>
        <v>245113</v>
      </c>
      <c r="I299" s="10">
        <f>+I300</f>
        <v>215113</v>
      </c>
      <c r="J299" s="10">
        <f>+J300</f>
        <v>209151.22</v>
      </c>
      <c r="K299" s="39">
        <f t="shared" si="30"/>
        <v>158.92000675339605</v>
      </c>
      <c r="L299" s="39">
        <f t="shared" si="31"/>
        <v>87.760747083997998</v>
      </c>
      <c r="M299" s="39">
        <f t="shared" si="32"/>
        <v>97.228535699841473</v>
      </c>
    </row>
    <row r="300" spans="1:13" x14ac:dyDescent="0.25">
      <c r="A300" s="12"/>
      <c r="B300" s="12"/>
      <c r="C300" s="11" t="s">
        <v>15</v>
      </c>
      <c r="D300" s="11" t="s">
        <v>16</v>
      </c>
      <c r="E300" s="12"/>
      <c r="F300" s="11"/>
      <c r="G300" s="13">
        <v>131607.85999999999</v>
      </c>
      <c r="H300" s="13">
        <v>245113</v>
      </c>
      <c r="I300" s="13">
        <v>215113</v>
      </c>
      <c r="J300" s="13">
        <v>209151.22</v>
      </c>
      <c r="K300" s="40">
        <f t="shared" si="30"/>
        <v>158.92000675339605</v>
      </c>
      <c r="L300" s="40">
        <f t="shared" si="31"/>
        <v>87.760747083997998</v>
      </c>
      <c r="M300" s="40">
        <f t="shared" si="32"/>
        <v>97.228535699841473</v>
      </c>
    </row>
    <row r="301" spans="1:13" x14ac:dyDescent="0.25">
      <c r="A301" s="8"/>
      <c r="B301" s="9" t="s">
        <v>401</v>
      </c>
      <c r="C301" s="8"/>
      <c r="D301" s="9" t="s">
        <v>402</v>
      </c>
      <c r="E301" s="10">
        <v>183027</v>
      </c>
      <c r="F301" s="9" t="s">
        <v>92</v>
      </c>
      <c r="G301" s="10">
        <f>+G302</f>
        <v>1001.79</v>
      </c>
      <c r="H301" s="10">
        <f>+H302</f>
        <v>70000</v>
      </c>
      <c r="I301" s="10">
        <f>+I302</f>
        <v>13000</v>
      </c>
      <c r="J301" s="10">
        <f>+J302</f>
        <v>11712</v>
      </c>
      <c r="K301" s="39">
        <f t="shared" si="30"/>
        <v>1169.1072979366934</v>
      </c>
      <c r="L301" s="39">
        <f t="shared" si="31"/>
        <v>18.571428571428573</v>
      </c>
      <c r="M301" s="39">
        <f t="shared" si="32"/>
        <v>90.092307692307699</v>
      </c>
    </row>
    <row r="302" spans="1:13" x14ac:dyDescent="0.25">
      <c r="A302" s="12"/>
      <c r="B302" s="12"/>
      <c r="C302" s="11" t="s">
        <v>15</v>
      </c>
      <c r="D302" s="11" t="s">
        <v>16</v>
      </c>
      <c r="E302" s="12"/>
      <c r="F302" s="11"/>
      <c r="G302" s="13">
        <v>1001.79</v>
      </c>
      <c r="H302" s="13">
        <v>70000</v>
      </c>
      <c r="I302" s="13">
        <v>13000</v>
      </c>
      <c r="J302" s="13">
        <v>11712</v>
      </c>
      <c r="K302" s="40">
        <f t="shared" si="30"/>
        <v>1169.1072979366934</v>
      </c>
      <c r="L302" s="40">
        <f t="shared" si="31"/>
        <v>18.571428571428573</v>
      </c>
      <c r="M302" s="40">
        <f t="shared" si="32"/>
        <v>90.092307692307699</v>
      </c>
    </row>
    <row r="303" spans="1:13" x14ac:dyDescent="0.25">
      <c r="A303" s="8"/>
      <c r="B303" s="9" t="s">
        <v>403</v>
      </c>
      <c r="C303" s="8"/>
      <c r="D303" s="9" t="s">
        <v>404</v>
      </c>
      <c r="E303" s="10">
        <v>27500</v>
      </c>
      <c r="F303" s="9" t="s">
        <v>34</v>
      </c>
      <c r="G303" s="10">
        <f>+G304</f>
        <v>0</v>
      </c>
      <c r="H303" s="10">
        <f>+H304</f>
        <v>27500</v>
      </c>
      <c r="I303" s="10">
        <f>+I304</f>
        <v>27500</v>
      </c>
      <c r="J303" s="10">
        <f>+J304</f>
        <v>27490.99</v>
      </c>
      <c r="K303" s="39" t="str">
        <f t="shared" si="30"/>
        <v>-</v>
      </c>
      <c r="L303" s="39">
        <f t="shared" si="31"/>
        <v>100</v>
      </c>
      <c r="M303" s="39">
        <f t="shared" si="32"/>
        <v>99.967236363636374</v>
      </c>
    </row>
    <row r="304" spans="1:13" x14ac:dyDescent="0.25">
      <c r="A304" s="12"/>
      <c r="B304" s="12"/>
      <c r="C304" s="11" t="s">
        <v>15</v>
      </c>
      <c r="D304" s="11" t="s">
        <v>16</v>
      </c>
      <c r="E304" s="12"/>
      <c r="F304" s="11"/>
      <c r="G304" s="13">
        <v>0</v>
      </c>
      <c r="H304" s="13">
        <v>27500</v>
      </c>
      <c r="I304" s="13">
        <v>27500</v>
      </c>
      <c r="J304" s="13">
        <v>27490.99</v>
      </c>
      <c r="K304" s="40" t="str">
        <f t="shared" si="30"/>
        <v>-</v>
      </c>
      <c r="L304" s="40">
        <f t="shared" si="31"/>
        <v>100</v>
      </c>
      <c r="M304" s="40">
        <f t="shared" si="32"/>
        <v>99.967236363636374</v>
      </c>
    </row>
    <row r="305" spans="1:13" x14ac:dyDescent="0.25">
      <c r="A305" s="8"/>
      <c r="B305" s="9" t="s">
        <v>405</v>
      </c>
      <c r="C305" s="8"/>
      <c r="D305" s="9" t="s">
        <v>406</v>
      </c>
      <c r="E305" s="10">
        <v>8500</v>
      </c>
      <c r="F305" s="9" t="s">
        <v>34</v>
      </c>
      <c r="G305" s="10">
        <f>+G306</f>
        <v>0</v>
      </c>
      <c r="H305" s="10">
        <f>+H306</f>
        <v>8500</v>
      </c>
      <c r="I305" s="10">
        <f>+I306</f>
        <v>8500</v>
      </c>
      <c r="J305" s="10">
        <f>+J306</f>
        <v>7400.04</v>
      </c>
      <c r="K305" s="39" t="str">
        <f t="shared" si="30"/>
        <v>-</v>
      </c>
      <c r="L305" s="39">
        <f t="shared" si="31"/>
        <v>100</v>
      </c>
      <c r="M305" s="39">
        <f t="shared" si="32"/>
        <v>87.059294117647056</v>
      </c>
    </row>
    <row r="306" spans="1:13" x14ac:dyDescent="0.25">
      <c r="A306" s="12"/>
      <c r="B306" s="12"/>
      <c r="C306" s="11" t="s">
        <v>15</v>
      </c>
      <c r="D306" s="11" t="s">
        <v>16</v>
      </c>
      <c r="E306" s="12"/>
      <c r="F306" s="11"/>
      <c r="G306" s="13">
        <v>0</v>
      </c>
      <c r="H306" s="13">
        <v>8500</v>
      </c>
      <c r="I306" s="13">
        <v>8500</v>
      </c>
      <c r="J306" s="13">
        <v>7400.04</v>
      </c>
      <c r="K306" s="40" t="str">
        <f t="shared" si="30"/>
        <v>-</v>
      </c>
      <c r="L306" s="40">
        <f t="shared" si="31"/>
        <v>100</v>
      </c>
      <c r="M306" s="40">
        <f t="shared" si="32"/>
        <v>87.059294117647056</v>
      </c>
    </row>
    <row r="307" spans="1:13" x14ac:dyDescent="0.25">
      <c r="A307" s="8"/>
      <c r="B307" s="9" t="s">
        <v>407</v>
      </c>
      <c r="C307" s="8"/>
      <c r="D307" s="9" t="s">
        <v>408</v>
      </c>
      <c r="E307" s="10">
        <v>2004775</v>
      </c>
      <c r="F307" s="9" t="s">
        <v>409</v>
      </c>
      <c r="G307" s="10">
        <f>+G308</f>
        <v>0</v>
      </c>
      <c r="H307" s="10">
        <f>+H308</f>
        <v>15000</v>
      </c>
      <c r="I307" s="10">
        <f>+I308</f>
        <v>15000</v>
      </c>
      <c r="J307" s="10">
        <f>+J308</f>
        <v>0</v>
      </c>
      <c r="K307" s="39" t="str">
        <f t="shared" si="30"/>
        <v>-</v>
      </c>
      <c r="L307" s="39">
        <f t="shared" si="31"/>
        <v>100</v>
      </c>
      <c r="M307" s="39">
        <f t="shared" si="32"/>
        <v>0</v>
      </c>
    </row>
    <row r="308" spans="1:13" x14ac:dyDescent="0.25">
      <c r="A308" s="12"/>
      <c r="B308" s="12"/>
      <c r="C308" s="11" t="s">
        <v>15</v>
      </c>
      <c r="D308" s="11" t="s">
        <v>16</v>
      </c>
      <c r="E308" s="12"/>
      <c r="F308" s="11"/>
      <c r="G308" s="13">
        <v>0</v>
      </c>
      <c r="H308" s="13">
        <v>15000</v>
      </c>
      <c r="I308" s="13">
        <v>15000</v>
      </c>
      <c r="J308" s="13">
        <v>0</v>
      </c>
      <c r="K308" s="40" t="str">
        <f t="shared" si="30"/>
        <v>-</v>
      </c>
      <c r="L308" s="40">
        <f t="shared" si="31"/>
        <v>100</v>
      </c>
      <c r="M308" s="40">
        <f t="shared" si="32"/>
        <v>0</v>
      </c>
    </row>
    <row r="309" spans="1:13" x14ac:dyDescent="0.25">
      <c r="A309" s="5" t="s">
        <v>410</v>
      </c>
      <c r="B309" s="6"/>
      <c r="C309" s="6"/>
      <c r="D309" s="5" t="s">
        <v>411</v>
      </c>
      <c r="E309" s="6"/>
      <c r="F309" s="5"/>
      <c r="G309" s="7">
        <f t="shared" ref="G309:J311" si="33">+G310</f>
        <v>1167.17</v>
      </c>
      <c r="H309" s="7">
        <f t="shared" si="33"/>
        <v>3000</v>
      </c>
      <c r="I309" s="7">
        <f t="shared" si="33"/>
        <v>3000</v>
      </c>
      <c r="J309" s="7">
        <f t="shared" si="33"/>
        <v>1845.49</v>
      </c>
      <c r="K309" s="37">
        <f t="shared" si="30"/>
        <v>158.11664110626558</v>
      </c>
      <c r="L309" s="37">
        <f t="shared" si="31"/>
        <v>100</v>
      </c>
      <c r="M309" s="37">
        <f t="shared" si="32"/>
        <v>61.516333333333328</v>
      </c>
    </row>
    <row r="310" spans="1:13" x14ac:dyDescent="0.25">
      <c r="A310" s="27" t="s">
        <v>412</v>
      </c>
      <c r="B310" s="28"/>
      <c r="C310" s="28"/>
      <c r="D310" s="27" t="s">
        <v>413</v>
      </c>
      <c r="E310" s="28"/>
      <c r="F310" s="27"/>
      <c r="G310" s="29">
        <f t="shared" si="33"/>
        <v>1167.17</v>
      </c>
      <c r="H310" s="29">
        <f t="shared" si="33"/>
        <v>3000</v>
      </c>
      <c r="I310" s="29">
        <f t="shared" si="33"/>
        <v>3000</v>
      </c>
      <c r="J310" s="29">
        <f t="shared" si="33"/>
        <v>1845.49</v>
      </c>
      <c r="K310" s="20">
        <f t="shared" si="30"/>
        <v>158.11664110626558</v>
      </c>
      <c r="L310" s="20">
        <f t="shared" si="31"/>
        <v>100</v>
      </c>
      <c r="M310" s="20">
        <f t="shared" si="32"/>
        <v>61.516333333333328</v>
      </c>
    </row>
    <row r="311" spans="1:13" x14ac:dyDescent="0.25">
      <c r="A311" s="24" t="s">
        <v>414</v>
      </c>
      <c r="B311" s="25"/>
      <c r="C311" s="25"/>
      <c r="D311" s="24" t="s">
        <v>415</v>
      </c>
      <c r="E311" s="25"/>
      <c r="F311" s="24"/>
      <c r="G311" s="26">
        <f t="shared" si="33"/>
        <v>1167.17</v>
      </c>
      <c r="H311" s="26">
        <f t="shared" si="33"/>
        <v>3000</v>
      </c>
      <c r="I311" s="26">
        <f t="shared" si="33"/>
        <v>3000</v>
      </c>
      <c r="J311" s="26">
        <f t="shared" si="33"/>
        <v>1845.49</v>
      </c>
      <c r="K311" s="41">
        <f t="shared" si="30"/>
        <v>158.11664110626558</v>
      </c>
      <c r="L311" s="41">
        <f t="shared" si="31"/>
        <v>100</v>
      </c>
      <c r="M311" s="41">
        <f t="shared" si="32"/>
        <v>61.516333333333328</v>
      </c>
    </row>
    <row r="312" spans="1:13" x14ac:dyDescent="0.25">
      <c r="A312" s="8"/>
      <c r="B312" s="9" t="s">
        <v>416</v>
      </c>
      <c r="C312" s="8"/>
      <c r="D312" s="9" t="s">
        <v>417</v>
      </c>
      <c r="E312" s="10">
        <v>7190.07</v>
      </c>
      <c r="F312" s="9" t="s">
        <v>87</v>
      </c>
      <c r="G312" s="10">
        <f>+G313+G314</f>
        <v>1167.17</v>
      </c>
      <c r="H312" s="10">
        <f>+H313+H314</f>
        <v>3000</v>
      </c>
      <c r="I312" s="10">
        <f>+I313+I314</f>
        <v>3000</v>
      </c>
      <c r="J312" s="10">
        <f>+J313+J314</f>
        <v>1845.49</v>
      </c>
      <c r="K312" s="39">
        <f t="shared" si="30"/>
        <v>158.11664110626558</v>
      </c>
      <c r="L312" s="39">
        <f t="shared" si="31"/>
        <v>100</v>
      </c>
      <c r="M312" s="39">
        <f t="shared" si="32"/>
        <v>61.516333333333328</v>
      </c>
    </row>
    <row r="313" spans="1:13" x14ac:dyDescent="0.25">
      <c r="A313" s="12"/>
      <c r="B313" s="12"/>
      <c r="C313" s="11" t="s">
        <v>15</v>
      </c>
      <c r="D313" s="11" t="s">
        <v>16</v>
      </c>
      <c r="E313" s="12"/>
      <c r="F313" s="11"/>
      <c r="G313" s="13">
        <v>1167.17</v>
      </c>
      <c r="H313" s="13">
        <v>750</v>
      </c>
      <c r="I313" s="13">
        <v>750</v>
      </c>
      <c r="J313" s="13">
        <v>1845.49</v>
      </c>
      <c r="K313" s="40">
        <f t="shared" si="30"/>
        <v>158.11664110626558</v>
      </c>
      <c r="L313" s="40">
        <f t="shared" si="31"/>
        <v>100</v>
      </c>
      <c r="M313" s="40">
        <f t="shared" si="32"/>
        <v>246.06533333333331</v>
      </c>
    </row>
    <row r="314" spans="1:13" x14ac:dyDescent="0.25">
      <c r="A314" s="12"/>
      <c r="B314" s="12"/>
      <c r="C314" s="11" t="s">
        <v>65</v>
      </c>
      <c r="D314" s="11" t="s">
        <v>66</v>
      </c>
      <c r="E314" s="12"/>
      <c r="F314" s="11"/>
      <c r="G314" s="13">
        <v>0</v>
      </c>
      <c r="H314" s="13">
        <v>2250</v>
      </c>
      <c r="I314" s="13">
        <v>2250</v>
      </c>
      <c r="J314" s="13">
        <v>0</v>
      </c>
      <c r="K314" s="40" t="str">
        <f t="shared" si="30"/>
        <v>-</v>
      </c>
      <c r="L314" s="40">
        <f t="shared" si="31"/>
        <v>100</v>
      </c>
      <c r="M314" s="40">
        <f t="shared" si="32"/>
        <v>0</v>
      </c>
    </row>
    <row r="315" spans="1:13" x14ac:dyDescent="0.25">
      <c r="A315" s="5" t="s">
        <v>418</v>
      </c>
      <c r="B315" s="6"/>
      <c r="C315" s="6"/>
      <c r="D315" s="5" t="s">
        <v>419</v>
      </c>
      <c r="E315" s="6"/>
      <c r="F315" s="5"/>
      <c r="G315" s="7">
        <f t="shared" ref="G315:J316" si="34">+G316</f>
        <v>163082.09</v>
      </c>
      <c r="H315" s="7">
        <f t="shared" si="34"/>
        <v>4852476</v>
      </c>
      <c r="I315" s="7">
        <f t="shared" si="34"/>
        <v>4866476</v>
      </c>
      <c r="J315" s="7">
        <f t="shared" si="34"/>
        <v>2393899.02</v>
      </c>
      <c r="K315" s="37">
        <f t="shared" si="30"/>
        <v>1467.910437007522</v>
      </c>
      <c r="L315" s="37">
        <f t="shared" si="31"/>
        <v>100.28851250371974</v>
      </c>
      <c r="M315" s="37">
        <f t="shared" si="32"/>
        <v>49.191633124256654</v>
      </c>
    </row>
    <row r="316" spans="1:13" x14ac:dyDescent="0.25">
      <c r="A316" s="27" t="s">
        <v>420</v>
      </c>
      <c r="B316" s="28"/>
      <c r="C316" s="28"/>
      <c r="D316" s="27" t="s">
        <v>421</v>
      </c>
      <c r="E316" s="28"/>
      <c r="F316" s="27"/>
      <c r="G316" s="29">
        <f t="shared" si="34"/>
        <v>163082.09</v>
      </c>
      <c r="H316" s="29">
        <f t="shared" si="34"/>
        <v>4852476</v>
      </c>
      <c r="I316" s="29">
        <f t="shared" si="34"/>
        <v>4866476</v>
      </c>
      <c r="J316" s="29">
        <f t="shared" si="34"/>
        <v>2393899.02</v>
      </c>
      <c r="K316" s="20">
        <f t="shared" si="30"/>
        <v>1467.910437007522</v>
      </c>
      <c r="L316" s="20">
        <f t="shared" si="31"/>
        <v>100.28851250371974</v>
      </c>
      <c r="M316" s="20">
        <f t="shared" si="32"/>
        <v>49.191633124256654</v>
      </c>
    </row>
    <row r="317" spans="1:13" x14ac:dyDescent="0.25">
      <c r="A317" s="24" t="s">
        <v>422</v>
      </c>
      <c r="B317" s="25"/>
      <c r="C317" s="25"/>
      <c r="D317" s="24" t="s">
        <v>423</v>
      </c>
      <c r="E317" s="25"/>
      <c r="F317" s="24"/>
      <c r="G317" s="26">
        <f>+G318+G321+G324</f>
        <v>163082.09</v>
      </c>
      <c r="H317" s="26">
        <f>+H318+H321+H324</f>
        <v>4852476</v>
      </c>
      <c r="I317" s="26">
        <f>+I318+I321+I324</f>
        <v>4866476</v>
      </c>
      <c r="J317" s="26">
        <f>+J318+J321+J324</f>
        <v>2393899.02</v>
      </c>
      <c r="K317" s="41">
        <f t="shared" si="30"/>
        <v>1467.910437007522</v>
      </c>
      <c r="L317" s="41">
        <f t="shared" si="31"/>
        <v>100.28851250371974</v>
      </c>
      <c r="M317" s="41">
        <f t="shared" si="32"/>
        <v>49.191633124256654</v>
      </c>
    </row>
    <row r="318" spans="1:13" x14ac:dyDescent="0.25">
      <c r="A318" s="8"/>
      <c r="B318" s="9" t="s">
        <v>424</v>
      </c>
      <c r="C318" s="8"/>
      <c r="D318" s="9" t="s">
        <v>425</v>
      </c>
      <c r="E318" s="10">
        <v>4383000</v>
      </c>
      <c r="F318" s="9" t="s">
        <v>159</v>
      </c>
      <c r="G318" s="10">
        <f>+G319+G320</f>
        <v>14590.59</v>
      </c>
      <c r="H318" s="10">
        <f>+H319+H320</f>
        <v>300000</v>
      </c>
      <c r="I318" s="10">
        <f>+I319+I320</f>
        <v>300000</v>
      </c>
      <c r="J318" s="10">
        <f>+J319+J320</f>
        <v>194013.37</v>
      </c>
      <c r="K318" s="39">
        <f t="shared" si="30"/>
        <v>1329.7157277395911</v>
      </c>
      <c r="L318" s="39">
        <f t="shared" si="31"/>
        <v>100</v>
      </c>
      <c r="M318" s="39">
        <f t="shared" si="32"/>
        <v>64.671123333333341</v>
      </c>
    </row>
    <row r="319" spans="1:13" x14ac:dyDescent="0.25">
      <c r="A319" s="12"/>
      <c r="B319" s="12"/>
      <c r="C319" s="11" t="s">
        <v>15</v>
      </c>
      <c r="D319" s="11" t="s">
        <v>16</v>
      </c>
      <c r="E319" s="12"/>
      <c r="F319" s="11"/>
      <c r="G319" s="13">
        <v>14590.59</v>
      </c>
      <c r="H319" s="13">
        <v>0</v>
      </c>
      <c r="I319" s="13">
        <v>0</v>
      </c>
      <c r="J319" s="13">
        <v>53038.54</v>
      </c>
      <c r="K319" s="40">
        <f t="shared" si="30"/>
        <v>363.51196216191391</v>
      </c>
      <c r="L319" s="40" t="str">
        <f t="shared" si="31"/>
        <v>-</v>
      </c>
      <c r="M319" s="40" t="str">
        <f t="shared" si="32"/>
        <v>-</v>
      </c>
    </row>
    <row r="320" spans="1:13" x14ac:dyDescent="0.25">
      <c r="A320" s="12"/>
      <c r="B320" s="12"/>
      <c r="C320" s="11" t="s">
        <v>65</v>
      </c>
      <c r="D320" s="11" t="s">
        <v>66</v>
      </c>
      <c r="E320" s="12"/>
      <c r="F320" s="11"/>
      <c r="G320" s="13">
        <v>0</v>
      </c>
      <c r="H320" s="13">
        <v>300000</v>
      </c>
      <c r="I320" s="13">
        <v>300000</v>
      </c>
      <c r="J320" s="13">
        <v>140974.82999999999</v>
      </c>
      <c r="K320" s="40" t="str">
        <f t="shared" si="30"/>
        <v>-</v>
      </c>
      <c r="L320" s="40">
        <f t="shared" si="31"/>
        <v>100</v>
      </c>
      <c r="M320" s="40">
        <f t="shared" si="32"/>
        <v>46.991609999999994</v>
      </c>
    </row>
    <row r="321" spans="1:13" x14ac:dyDescent="0.25">
      <c r="A321" s="8"/>
      <c r="B321" s="9" t="s">
        <v>426</v>
      </c>
      <c r="C321" s="8"/>
      <c r="D321" s="9" t="s">
        <v>427</v>
      </c>
      <c r="E321" s="10">
        <v>12600968</v>
      </c>
      <c r="F321" s="9" t="s">
        <v>162</v>
      </c>
      <c r="G321" s="10">
        <f>+G322+G323</f>
        <v>148491.5</v>
      </c>
      <c r="H321" s="10">
        <f>+H322+H323</f>
        <v>4452476</v>
      </c>
      <c r="I321" s="10">
        <f>+I322+I323</f>
        <v>4466476</v>
      </c>
      <c r="J321" s="10">
        <f>+J322+J323</f>
        <v>2199885.65</v>
      </c>
      <c r="K321" s="39">
        <f t="shared" si="30"/>
        <v>1481.4892771640127</v>
      </c>
      <c r="L321" s="39">
        <f t="shared" si="31"/>
        <v>100.31443179031172</v>
      </c>
      <c r="M321" s="39">
        <f t="shared" si="32"/>
        <v>49.253273721833494</v>
      </c>
    </row>
    <row r="322" spans="1:13" x14ac:dyDescent="0.25">
      <c r="A322" s="12"/>
      <c r="B322" s="12"/>
      <c r="C322" s="11" t="s">
        <v>15</v>
      </c>
      <c r="D322" s="11" t="s">
        <v>16</v>
      </c>
      <c r="E322" s="12"/>
      <c r="F322" s="11"/>
      <c r="G322" s="13">
        <v>148491.5</v>
      </c>
      <c r="H322" s="13">
        <v>0</v>
      </c>
      <c r="I322" s="13">
        <v>14000</v>
      </c>
      <c r="J322" s="13">
        <v>0</v>
      </c>
      <c r="K322" s="40">
        <f t="shared" si="30"/>
        <v>0</v>
      </c>
      <c r="L322" s="40" t="str">
        <f t="shared" si="31"/>
        <v>-</v>
      </c>
      <c r="M322" s="40">
        <f t="shared" si="32"/>
        <v>0</v>
      </c>
    </row>
    <row r="323" spans="1:13" x14ac:dyDescent="0.25">
      <c r="A323" s="12"/>
      <c r="B323" s="12"/>
      <c r="C323" s="11" t="s">
        <v>65</v>
      </c>
      <c r="D323" s="11" t="s">
        <v>66</v>
      </c>
      <c r="E323" s="12"/>
      <c r="F323" s="11"/>
      <c r="G323" s="13">
        <v>0</v>
      </c>
      <c r="H323" s="13">
        <v>4452476</v>
      </c>
      <c r="I323" s="13">
        <v>4452476</v>
      </c>
      <c r="J323" s="13">
        <v>2199885.65</v>
      </c>
      <c r="K323" s="40" t="str">
        <f t="shared" si="30"/>
        <v>-</v>
      </c>
      <c r="L323" s="40">
        <f t="shared" si="31"/>
        <v>100</v>
      </c>
      <c r="M323" s="40">
        <f t="shared" si="32"/>
        <v>49.408141672184193</v>
      </c>
    </row>
    <row r="324" spans="1:13" x14ac:dyDescent="0.25">
      <c r="A324" s="8"/>
      <c r="B324" s="9" t="s">
        <v>428</v>
      </c>
      <c r="C324" s="8"/>
      <c r="D324" s="9" t="s">
        <v>429</v>
      </c>
      <c r="E324" s="10">
        <v>200000</v>
      </c>
      <c r="F324" s="9" t="s">
        <v>50</v>
      </c>
      <c r="G324" s="10">
        <f>+G325</f>
        <v>0</v>
      </c>
      <c r="H324" s="10">
        <f>+H325</f>
        <v>100000</v>
      </c>
      <c r="I324" s="10">
        <f>+I325</f>
        <v>100000</v>
      </c>
      <c r="J324" s="10">
        <f>+J325</f>
        <v>0</v>
      </c>
      <c r="K324" s="39" t="str">
        <f t="shared" si="30"/>
        <v>-</v>
      </c>
      <c r="L324" s="39">
        <f t="shared" si="31"/>
        <v>100</v>
      </c>
      <c r="M324" s="39">
        <f t="shared" si="32"/>
        <v>0</v>
      </c>
    </row>
    <row r="325" spans="1:13" x14ac:dyDescent="0.25">
      <c r="A325" s="12"/>
      <c r="B325" s="12"/>
      <c r="C325" s="11" t="s">
        <v>65</v>
      </c>
      <c r="D325" s="11" t="s">
        <v>66</v>
      </c>
      <c r="E325" s="12"/>
      <c r="F325" s="11"/>
      <c r="G325" s="13">
        <v>0</v>
      </c>
      <c r="H325" s="13">
        <v>100000</v>
      </c>
      <c r="I325" s="13">
        <v>100000</v>
      </c>
      <c r="J325" s="13">
        <v>0</v>
      </c>
      <c r="K325" s="40" t="str">
        <f t="shared" si="30"/>
        <v>-</v>
      </c>
      <c r="L325" s="40">
        <f t="shared" si="31"/>
        <v>100</v>
      </c>
      <c r="M325" s="40">
        <f t="shared" si="32"/>
        <v>0</v>
      </c>
    </row>
    <row r="326" spans="1:13" x14ac:dyDescent="0.25">
      <c r="A326" s="3"/>
      <c r="B326" s="3"/>
      <c r="C326" s="3"/>
      <c r="D326" s="2" t="s">
        <v>430</v>
      </c>
      <c r="E326" s="3"/>
      <c r="F326" s="2"/>
      <c r="G326" s="4">
        <f t="shared" ref="G326:J328" si="35">+G327</f>
        <v>6979.92</v>
      </c>
      <c r="H326" s="4">
        <f t="shared" si="35"/>
        <v>34877</v>
      </c>
      <c r="I326" s="4">
        <f t="shared" si="35"/>
        <v>34877</v>
      </c>
      <c r="J326" s="4">
        <f t="shared" si="35"/>
        <v>15700.91</v>
      </c>
      <c r="K326" s="36">
        <f t="shared" si="30"/>
        <v>224.94398216598469</v>
      </c>
      <c r="L326" s="36">
        <f t="shared" si="31"/>
        <v>100</v>
      </c>
      <c r="M326" s="36">
        <f t="shared" si="32"/>
        <v>45.017948791467155</v>
      </c>
    </row>
    <row r="327" spans="1:13" x14ac:dyDescent="0.25">
      <c r="A327" s="5" t="s">
        <v>17</v>
      </c>
      <c r="B327" s="6"/>
      <c r="C327" s="6"/>
      <c r="D327" s="5" t="s">
        <v>18</v>
      </c>
      <c r="E327" s="6"/>
      <c r="F327" s="5"/>
      <c r="G327" s="7">
        <f t="shared" si="35"/>
        <v>6979.92</v>
      </c>
      <c r="H327" s="7">
        <f t="shared" si="35"/>
        <v>34877</v>
      </c>
      <c r="I327" s="7">
        <f t="shared" si="35"/>
        <v>34877</v>
      </c>
      <c r="J327" s="7">
        <f t="shared" si="35"/>
        <v>15700.91</v>
      </c>
      <c r="K327" s="37">
        <f t="shared" si="30"/>
        <v>224.94398216598469</v>
      </c>
      <c r="L327" s="37">
        <f t="shared" si="31"/>
        <v>100</v>
      </c>
      <c r="M327" s="37">
        <f t="shared" si="32"/>
        <v>45.017948791467155</v>
      </c>
    </row>
    <row r="328" spans="1:13" x14ac:dyDescent="0.25">
      <c r="A328" s="27" t="s">
        <v>26</v>
      </c>
      <c r="B328" s="28"/>
      <c r="C328" s="28"/>
      <c r="D328" s="27" t="s">
        <v>27</v>
      </c>
      <c r="E328" s="28"/>
      <c r="F328" s="27"/>
      <c r="G328" s="29">
        <f t="shared" si="35"/>
        <v>6979.92</v>
      </c>
      <c r="H328" s="29">
        <f t="shared" si="35"/>
        <v>34877</v>
      </c>
      <c r="I328" s="29">
        <f t="shared" si="35"/>
        <v>34877</v>
      </c>
      <c r="J328" s="29">
        <f t="shared" si="35"/>
        <v>15700.91</v>
      </c>
      <c r="K328" s="20">
        <f t="shared" si="30"/>
        <v>224.94398216598469</v>
      </c>
      <c r="L328" s="20">
        <f t="shared" si="31"/>
        <v>100</v>
      </c>
      <c r="M328" s="20">
        <f t="shared" si="32"/>
        <v>45.017948791467155</v>
      </c>
    </row>
    <row r="329" spans="1:13" x14ac:dyDescent="0.25">
      <c r="A329" s="24" t="s">
        <v>28</v>
      </c>
      <c r="B329" s="25"/>
      <c r="C329" s="25"/>
      <c r="D329" s="24" t="s">
        <v>29</v>
      </c>
      <c r="E329" s="25"/>
      <c r="F329" s="24"/>
      <c r="G329" s="26">
        <f>+G330+G332+G334+G336+G338</f>
        <v>6979.92</v>
      </c>
      <c r="H329" s="26">
        <f>+H330+H332+H334+H336+H338</f>
        <v>34877</v>
      </c>
      <c r="I329" s="26">
        <f>+I330+I332+I334+I336+I338</f>
        <v>34877</v>
      </c>
      <c r="J329" s="26">
        <f>+J330+J332+J334+J336+J338</f>
        <v>15700.91</v>
      </c>
      <c r="K329" s="41">
        <f t="shared" si="30"/>
        <v>224.94398216598469</v>
      </c>
      <c r="L329" s="41">
        <f t="shared" si="31"/>
        <v>100</v>
      </c>
      <c r="M329" s="41">
        <f t="shared" si="32"/>
        <v>45.017948791467155</v>
      </c>
    </row>
    <row r="330" spans="1:13" x14ac:dyDescent="0.25">
      <c r="A330" s="8"/>
      <c r="B330" s="9" t="s">
        <v>431</v>
      </c>
      <c r="C330" s="8"/>
      <c r="D330" s="9" t="s">
        <v>432</v>
      </c>
      <c r="E330" s="10">
        <v>5342</v>
      </c>
      <c r="F330" s="9" t="s">
        <v>315</v>
      </c>
      <c r="G330" s="10">
        <f>+G331</f>
        <v>0</v>
      </c>
      <c r="H330" s="10">
        <f>+H331</f>
        <v>3000</v>
      </c>
      <c r="I330" s="10">
        <f>+I331</f>
        <v>3000</v>
      </c>
      <c r="J330" s="10">
        <f>+J331</f>
        <v>0</v>
      </c>
      <c r="K330" s="39" t="str">
        <f t="shared" si="30"/>
        <v>-</v>
      </c>
      <c r="L330" s="39">
        <f t="shared" si="31"/>
        <v>100</v>
      </c>
      <c r="M330" s="39">
        <f t="shared" si="32"/>
        <v>0</v>
      </c>
    </row>
    <row r="331" spans="1:13" x14ac:dyDescent="0.25">
      <c r="A331" s="12"/>
      <c r="B331" s="12"/>
      <c r="C331" s="11" t="s">
        <v>15</v>
      </c>
      <c r="D331" s="11" t="s">
        <v>16</v>
      </c>
      <c r="E331" s="12"/>
      <c r="F331" s="11"/>
      <c r="G331" s="13">
        <v>0</v>
      </c>
      <c r="H331" s="13">
        <v>3000</v>
      </c>
      <c r="I331" s="13">
        <v>3000</v>
      </c>
      <c r="J331" s="13">
        <v>0</v>
      </c>
      <c r="K331" s="40" t="str">
        <f t="shared" si="30"/>
        <v>-</v>
      </c>
      <c r="L331" s="40">
        <f t="shared" si="31"/>
        <v>100</v>
      </c>
      <c r="M331" s="40">
        <f t="shared" si="32"/>
        <v>0</v>
      </c>
    </row>
    <row r="332" spans="1:13" x14ac:dyDescent="0.25">
      <c r="A332" s="8"/>
      <c r="B332" s="9" t="s">
        <v>433</v>
      </c>
      <c r="C332" s="8"/>
      <c r="D332" s="9" t="s">
        <v>434</v>
      </c>
      <c r="E332" s="10">
        <v>36342</v>
      </c>
      <c r="F332" s="9" t="s">
        <v>87</v>
      </c>
      <c r="G332" s="10">
        <f>+G333</f>
        <v>4447.75</v>
      </c>
      <c r="H332" s="10">
        <f>+H333</f>
        <v>18000</v>
      </c>
      <c r="I332" s="10">
        <f>+I333</f>
        <v>18000</v>
      </c>
      <c r="J332" s="10">
        <f>+J333</f>
        <v>14850.91</v>
      </c>
      <c r="K332" s="39">
        <f t="shared" si="30"/>
        <v>333.8971390028666</v>
      </c>
      <c r="L332" s="39">
        <f t="shared" si="31"/>
        <v>100</v>
      </c>
      <c r="M332" s="39">
        <f t="shared" si="32"/>
        <v>82.505055555555558</v>
      </c>
    </row>
    <row r="333" spans="1:13" x14ac:dyDescent="0.25">
      <c r="A333" s="12"/>
      <c r="B333" s="12"/>
      <c r="C333" s="11" t="s">
        <v>15</v>
      </c>
      <c r="D333" s="11" t="s">
        <v>16</v>
      </c>
      <c r="E333" s="12"/>
      <c r="F333" s="11"/>
      <c r="G333" s="13">
        <v>4447.75</v>
      </c>
      <c r="H333" s="13">
        <v>18000</v>
      </c>
      <c r="I333" s="13">
        <v>18000</v>
      </c>
      <c r="J333" s="13">
        <v>14850.91</v>
      </c>
      <c r="K333" s="40">
        <f t="shared" si="30"/>
        <v>333.8971390028666</v>
      </c>
      <c r="L333" s="40">
        <f t="shared" si="31"/>
        <v>100</v>
      </c>
      <c r="M333" s="40">
        <f t="shared" si="32"/>
        <v>82.505055555555558</v>
      </c>
    </row>
    <row r="334" spans="1:13" x14ac:dyDescent="0.25">
      <c r="A334" s="8"/>
      <c r="B334" s="9" t="s">
        <v>435</v>
      </c>
      <c r="C334" s="8"/>
      <c r="D334" s="9" t="s">
        <v>436</v>
      </c>
      <c r="E334" s="10">
        <v>7048</v>
      </c>
      <c r="F334" s="9" t="s">
        <v>152</v>
      </c>
      <c r="G334" s="10">
        <f>+G335</f>
        <v>964.98</v>
      </c>
      <c r="H334" s="10">
        <f>+H335</f>
        <v>3377</v>
      </c>
      <c r="I334" s="10">
        <f>+I335</f>
        <v>3377</v>
      </c>
      <c r="J334" s="10">
        <f>+J335</f>
        <v>0</v>
      </c>
      <c r="K334" s="39">
        <f t="shared" si="30"/>
        <v>0</v>
      </c>
      <c r="L334" s="39">
        <f t="shared" si="31"/>
        <v>100</v>
      </c>
      <c r="M334" s="39">
        <f t="shared" si="32"/>
        <v>0</v>
      </c>
    </row>
    <row r="335" spans="1:13" x14ac:dyDescent="0.25">
      <c r="A335" s="12"/>
      <c r="B335" s="12"/>
      <c r="C335" s="11" t="s">
        <v>15</v>
      </c>
      <c r="D335" s="11" t="s">
        <v>16</v>
      </c>
      <c r="E335" s="12"/>
      <c r="F335" s="11"/>
      <c r="G335" s="13">
        <v>964.98</v>
      </c>
      <c r="H335" s="13">
        <v>3377</v>
      </c>
      <c r="I335" s="13">
        <v>3377</v>
      </c>
      <c r="J335" s="13">
        <v>0</v>
      </c>
      <c r="K335" s="40">
        <f t="shared" si="30"/>
        <v>0</v>
      </c>
      <c r="L335" s="40">
        <f t="shared" si="31"/>
        <v>100</v>
      </c>
      <c r="M335" s="40">
        <f t="shared" si="32"/>
        <v>0</v>
      </c>
    </row>
    <row r="336" spans="1:13" x14ac:dyDescent="0.25">
      <c r="A336" s="8"/>
      <c r="B336" s="9" t="s">
        <v>437</v>
      </c>
      <c r="C336" s="8"/>
      <c r="D336" s="9" t="s">
        <v>438</v>
      </c>
      <c r="E336" s="10">
        <v>8630</v>
      </c>
      <c r="F336" s="9" t="s">
        <v>366</v>
      </c>
      <c r="G336" s="10">
        <f>+G337</f>
        <v>0</v>
      </c>
      <c r="H336" s="10">
        <f>+H337</f>
        <v>3500</v>
      </c>
      <c r="I336" s="10">
        <f>+I337</f>
        <v>3500</v>
      </c>
      <c r="J336" s="10">
        <f>+J337</f>
        <v>0</v>
      </c>
      <c r="K336" s="39" t="str">
        <f t="shared" si="30"/>
        <v>-</v>
      </c>
      <c r="L336" s="39">
        <f t="shared" si="31"/>
        <v>100</v>
      </c>
      <c r="M336" s="39">
        <f t="shared" si="32"/>
        <v>0</v>
      </c>
    </row>
    <row r="337" spans="1:13" x14ac:dyDescent="0.25">
      <c r="A337" s="12"/>
      <c r="B337" s="12"/>
      <c r="C337" s="11" t="s">
        <v>15</v>
      </c>
      <c r="D337" s="11" t="s">
        <v>16</v>
      </c>
      <c r="E337" s="12"/>
      <c r="F337" s="11"/>
      <c r="G337" s="13">
        <v>0</v>
      </c>
      <c r="H337" s="13">
        <v>3500</v>
      </c>
      <c r="I337" s="13">
        <v>3500</v>
      </c>
      <c r="J337" s="13">
        <v>0</v>
      </c>
      <c r="K337" s="40" t="str">
        <f t="shared" si="30"/>
        <v>-</v>
      </c>
      <c r="L337" s="40">
        <f t="shared" si="31"/>
        <v>100</v>
      </c>
      <c r="M337" s="40">
        <f t="shared" si="32"/>
        <v>0</v>
      </c>
    </row>
    <row r="338" spans="1:13" x14ac:dyDescent="0.25">
      <c r="A338" s="8"/>
      <c r="B338" s="9" t="s">
        <v>439</v>
      </c>
      <c r="C338" s="8"/>
      <c r="D338" s="9" t="s">
        <v>440</v>
      </c>
      <c r="E338" s="10">
        <v>15000</v>
      </c>
      <c r="F338" s="9" t="s">
        <v>165</v>
      </c>
      <c r="G338" s="10">
        <f>+G339</f>
        <v>1567.19</v>
      </c>
      <c r="H338" s="10">
        <f>+H339</f>
        <v>7000</v>
      </c>
      <c r="I338" s="10">
        <f>+I339</f>
        <v>7000</v>
      </c>
      <c r="J338" s="10">
        <f>+J339</f>
        <v>850</v>
      </c>
      <c r="K338" s="39">
        <f t="shared" si="30"/>
        <v>54.237201615630525</v>
      </c>
      <c r="L338" s="39">
        <f t="shared" si="31"/>
        <v>100</v>
      </c>
      <c r="M338" s="39">
        <f t="shared" si="32"/>
        <v>12.142857142857142</v>
      </c>
    </row>
    <row r="339" spans="1:13" x14ac:dyDescent="0.25">
      <c r="A339" s="12"/>
      <c r="B339" s="12"/>
      <c r="C339" s="11" t="s">
        <v>15</v>
      </c>
      <c r="D339" s="11" t="s">
        <v>16</v>
      </c>
      <c r="E339" s="12"/>
      <c r="F339" s="11"/>
      <c r="G339" s="13">
        <v>1567.19</v>
      </c>
      <c r="H339" s="13">
        <v>7000</v>
      </c>
      <c r="I339" s="13">
        <v>7000</v>
      </c>
      <c r="J339" s="13">
        <v>850</v>
      </c>
      <c r="K339" s="40">
        <f t="shared" si="30"/>
        <v>54.237201615630525</v>
      </c>
      <c r="L339" s="40">
        <f t="shared" si="31"/>
        <v>100</v>
      </c>
      <c r="M339" s="40">
        <f t="shared" si="32"/>
        <v>12.142857142857142</v>
      </c>
    </row>
    <row r="340" spans="1:13" x14ac:dyDescent="0.25">
      <c r="A340" s="3"/>
      <c r="B340" s="3"/>
      <c r="C340" s="3"/>
      <c r="D340" s="2" t="s">
        <v>441</v>
      </c>
      <c r="E340" s="3"/>
      <c r="F340" s="2"/>
      <c r="G340" s="4">
        <f t="shared" ref="G340:J342" si="36">+G341</f>
        <v>0</v>
      </c>
      <c r="H340" s="4">
        <f t="shared" si="36"/>
        <v>27550</v>
      </c>
      <c r="I340" s="4">
        <f t="shared" si="36"/>
        <v>27550</v>
      </c>
      <c r="J340" s="4">
        <f t="shared" si="36"/>
        <v>0</v>
      </c>
      <c r="K340" s="36" t="str">
        <f t="shared" si="30"/>
        <v>-</v>
      </c>
      <c r="L340" s="36">
        <f t="shared" si="31"/>
        <v>100</v>
      </c>
      <c r="M340" s="36">
        <f t="shared" si="32"/>
        <v>0</v>
      </c>
    </row>
    <row r="341" spans="1:13" x14ac:dyDescent="0.25">
      <c r="A341" s="5" t="s">
        <v>17</v>
      </c>
      <c r="B341" s="6"/>
      <c r="C341" s="6"/>
      <c r="D341" s="5" t="s">
        <v>18</v>
      </c>
      <c r="E341" s="6"/>
      <c r="F341" s="5"/>
      <c r="G341" s="7">
        <f t="shared" si="36"/>
        <v>0</v>
      </c>
      <c r="H341" s="7">
        <f t="shared" si="36"/>
        <v>27550</v>
      </c>
      <c r="I341" s="7">
        <f t="shared" si="36"/>
        <v>27550</v>
      </c>
      <c r="J341" s="7">
        <f t="shared" si="36"/>
        <v>0</v>
      </c>
      <c r="K341" s="37" t="str">
        <f t="shared" si="30"/>
        <v>-</v>
      </c>
      <c r="L341" s="37">
        <f t="shared" si="31"/>
        <v>100</v>
      </c>
      <c r="M341" s="37">
        <f t="shared" si="32"/>
        <v>0</v>
      </c>
    </row>
    <row r="342" spans="1:13" x14ac:dyDescent="0.25">
      <c r="A342" s="27" t="s">
        <v>26</v>
      </c>
      <c r="B342" s="28"/>
      <c r="C342" s="28"/>
      <c r="D342" s="27" t="s">
        <v>27</v>
      </c>
      <c r="E342" s="28"/>
      <c r="F342" s="27"/>
      <c r="G342" s="29">
        <f t="shared" si="36"/>
        <v>0</v>
      </c>
      <c r="H342" s="29">
        <f t="shared" si="36"/>
        <v>27550</v>
      </c>
      <c r="I342" s="29">
        <f t="shared" si="36"/>
        <v>27550</v>
      </c>
      <c r="J342" s="29">
        <f t="shared" si="36"/>
        <v>0</v>
      </c>
      <c r="K342" s="20" t="str">
        <f t="shared" si="30"/>
        <v>-</v>
      </c>
      <c r="L342" s="20">
        <f t="shared" si="31"/>
        <v>100</v>
      </c>
      <c r="M342" s="20">
        <f t="shared" si="32"/>
        <v>0</v>
      </c>
    </row>
    <row r="343" spans="1:13" x14ac:dyDescent="0.25">
      <c r="A343" s="24" t="s">
        <v>28</v>
      </c>
      <c r="B343" s="25"/>
      <c r="C343" s="25"/>
      <c r="D343" s="24" t="s">
        <v>29</v>
      </c>
      <c r="E343" s="25"/>
      <c r="F343" s="24"/>
      <c r="G343" s="26">
        <f>+G344+G346+G348+G350+G352+G354+G356</f>
        <v>0</v>
      </c>
      <c r="H343" s="26">
        <f>+H344+H346+H348+H350+H352+H354+H356</f>
        <v>27550</v>
      </c>
      <c r="I343" s="26">
        <f>+I344+I346+I348+I350+I352+I354+I356</f>
        <v>27550</v>
      </c>
      <c r="J343" s="26">
        <f>+J344+J346+J348+J350+J352+J354+J356</f>
        <v>0</v>
      </c>
      <c r="K343" s="41" t="str">
        <f t="shared" si="30"/>
        <v>-</v>
      </c>
      <c r="L343" s="41">
        <f t="shared" si="31"/>
        <v>100</v>
      </c>
      <c r="M343" s="41">
        <f t="shared" si="32"/>
        <v>0</v>
      </c>
    </row>
    <row r="344" spans="1:13" x14ac:dyDescent="0.25">
      <c r="A344" s="8"/>
      <c r="B344" s="9" t="s">
        <v>442</v>
      </c>
      <c r="C344" s="8"/>
      <c r="D344" s="9" t="s">
        <v>443</v>
      </c>
      <c r="E344" s="10">
        <v>1000</v>
      </c>
      <c r="F344" s="9" t="s">
        <v>34</v>
      </c>
      <c r="G344" s="10">
        <f>+G345</f>
        <v>0</v>
      </c>
      <c r="H344" s="10">
        <f>+H345</f>
        <v>1000</v>
      </c>
      <c r="I344" s="10">
        <f>+I345</f>
        <v>1000</v>
      </c>
      <c r="J344" s="10">
        <f>+J345</f>
        <v>0</v>
      </c>
      <c r="K344" s="39" t="str">
        <f t="shared" si="30"/>
        <v>-</v>
      </c>
      <c r="L344" s="39">
        <f t="shared" si="31"/>
        <v>100</v>
      </c>
      <c r="M344" s="39">
        <f t="shared" si="32"/>
        <v>0</v>
      </c>
    </row>
    <row r="345" spans="1:13" x14ac:dyDescent="0.25">
      <c r="A345" s="12"/>
      <c r="B345" s="12"/>
      <c r="C345" s="11" t="s">
        <v>15</v>
      </c>
      <c r="D345" s="11" t="s">
        <v>16</v>
      </c>
      <c r="E345" s="12"/>
      <c r="F345" s="11"/>
      <c r="G345" s="13">
        <v>0</v>
      </c>
      <c r="H345" s="13">
        <v>1000</v>
      </c>
      <c r="I345" s="13">
        <v>1000</v>
      </c>
      <c r="J345" s="13">
        <v>0</v>
      </c>
      <c r="K345" s="40" t="str">
        <f t="shared" si="30"/>
        <v>-</v>
      </c>
      <c r="L345" s="40">
        <f t="shared" si="31"/>
        <v>100</v>
      </c>
      <c r="M345" s="40">
        <f t="shared" si="32"/>
        <v>0</v>
      </c>
    </row>
    <row r="346" spans="1:13" x14ac:dyDescent="0.25">
      <c r="A346" s="8"/>
      <c r="B346" s="9" t="s">
        <v>444</v>
      </c>
      <c r="C346" s="8"/>
      <c r="D346" s="9" t="s">
        <v>445</v>
      </c>
      <c r="E346" s="10">
        <v>13000</v>
      </c>
      <c r="F346" s="9" t="s">
        <v>172</v>
      </c>
      <c r="G346" s="10">
        <f>+G347</f>
        <v>0</v>
      </c>
      <c r="H346" s="10">
        <f>+H347</f>
        <v>15000</v>
      </c>
      <c r="I346" s="10">
        <f>+I347</f>
        <v>15000</v>
      </c>
      <c r="J346" s="10">
        <f>+J347</f>
        <v>0</v>
      </c>
      <c r="K346" s="39" t="str">
        <f t="shared" si="30"/>
        <v>-</v>
      </c>
      <c r="L346" s="39">
        <f t="shared" si="31"/>
        <v>100</v>
      </c>
      <c r="M346" s="39">
        <f t="shared" si="32"/>
        <v>0</v>
      </c>
    </row>
    <row r="347" spans="1:13" x14ac:dyDescent="0.25">
      <c r="A347" s="12"/>
      <c r="B347" s="12"/>
      <c r="C347" s="11" t="s">
        <v>15</v>
      </c>
      <c r="D347" s="11" t="s">
        <v>16</v>
      </c>
      <c r="E347" s="12"/>
      <c r="F347" s="11"/>
      <c r="G347" s="13">
        <v>0</v>
      </c>
      <c r="H347" s="13">
        <v>15000</v>
      </c>
      <c r="I347" s="13">
        <v>15000</v>
      </c>
      <c r="J347" s="13">
        <v>0</v>
      </c>
      <c r="K347" s="40" t="str">
        <f t="shared" si="30"/>
        <v>-</v>
      </c>
      <c r="L347" s="40">
        <f t="shared" si="31"/>
        <v>100</v>
      </c>
      <c r="M347" s="40">
        <f t="shared" si="32"/>
        <v>0</v>
      </c>
    </row>
    <row r="348" spans="1:13" x14ac:dyDescent="0.25">
      <c r="A348" s="8"/>
      <c r="B348" s="9" t="s">
        <v>446</v>
      </c>
      <c r="C348" s="8"/>
      <c r="D348" s="9" t="s">
        <v>447</v>
      </c>
      <c r="E348" s="10">
        <v>5416</v>
      </c>
      <c r="F348" s="9" t="s">
        <v>172</v>
      </c>
      <c r="G348" s="10">
        <f>+G349</f>
        <v>0</v>
      </c>
      <c r="H348" s="10">
        <f>+H349</f>
        <v>5500</v>
      </c>
      <c r="I348" s="10">
        <f>+I349</f>
        <v>5500</v>
      </c>
      <c r="J348" s="10">
        <f>+J349</f>
        <v>0</v>
      </c>
      <c r="K348" s="39" t="str">
        <f t="shared" si="30"/>
        <v>-</v>
      </c>
      <c r="L348" s="39">
        <f t="shared" si="31"/>
        <v>100</v>
      </c>
      <c r="M348" s="39">
        <f t="shared" si="32"/>
        <v>0</v>
      </c>
    </row>
    <row r="349" spans="1:13" x14ac:dyDescent="0.25">
      <c r="A349" s="12"/>
      <c r="B349" s="12"/>
      <c r="C349" s="11" t="s">
        <v>15</v>
      </c>
      <c r="D349" s="11" t="s">
        <v>16</v>
      </c>
      <c r="E349" s="12"/>
      <c r="F349" s="11"/>
      <c r="G349" s="13">
        <v>0</v>
      </c>
      <c r="H349" s="13">
        <v>5500</v>
      </c>
      <c r="I349" s="13">
        <v>5500</v>
      </c>
      <c r="J349" s="13">
        <v>0</v>
      </c>
      <c r="K349" s="40" t="str">
        <f t="shared" si="30"/>
        <v>-</v>
      </c>
      <c r="L349" s="40">
        <f t="shared" si="31"/>
        <v>100</v>
      </c>
      <c r="M349" s="40">
        <f t="shared" si="32"/>
        <v>0</v>
      </c>
    </row>
    <row r="350" spans="1:13" x14ac:dyDescent="0.25">
      <c r="A350" s="8"/>
      <c r="B350" s="9" t="s">
        <v>448</v>
      </c>
      <c r="C350" s="8"/>
      <c r="D350" s="9" t="s">
        <v>449</v>
      </c>
      <c r="E350" s="10">
        <v>1125</v>
      </c>
      <c r="F350" s="9" t="s">
        <v>450</v>
      </c>
      <c r="G350" s="10">
        <f>+G351</f>
        <v>0</v>
      </c>
      <c r="H350" s="10">
        <f>+H351</f>
        <v>1300</v>
      </c>
      <c r="I350" s="10">
        <f>+I351</f>
        <v>1300</v>
      </c>
      <c r="J350" s="10">
        <f>+J351</f>
        <v>0</v>
      </c>
      <c r="K350" s="39" t="str">
        <f t="shared" si="30"/>
        <v>-</v>
      </c>
      <c r="L350" s="39">
        <f t="shared" si="31"/>
        <v>100</v>
      </c>
      <c r="M350" s="39">
        <f t="shared" si="32"/>
        <v>0</v>
      </c>
    </row>
    <row r="351" spans="1:13" x14ac:dyDescent="0.25">
      <c r="A351" s="12"/>
      <c r="B351" s="12"/>
      <c r="C351" s="11" t="s">
        <v>15</v>
      </c>
      <c r="D351" s="11" t="s">
        <v>16</v>
      </c>
      <c r="E351" s="12"/>
      <c r="F351" s="11"/>
      <c r="G351" s="13">
        <v>0</v>
      </c>
      <c r="H351" s="13">
        <v>1300</v>
      </c>
      <c r="I351" s="13">
        <v>1300</v>
      </c>
      <c r="J351" s="13">
        <v>0</v>
      </c>
      <c r="K351" s="40" t="str">
        <f t="shared" si="30"/>
        <v>-</v>
      </c>
      <c r="L351" s="40">
        <f t="shared" si="31"/>
        <v>100</v>
      </c>
      <c r="M351" s="40">
        <f t="shared" si="32"/>
        <v>0</v>
      </c>
    </row>
    <row r="352" spans="1:13" x14ac:dyDescent="0.25">
      <c r="A352" s="8"/>
      <c r="B352" s="9" t="s">
        <v>451</v>
      </c>
      <c r="C352" s="8"/>
      <c r="D352" s="9" t="s">
        <v>452</v>
      </c>
      <c r="E352" s="10">
        <v>300</v>
      </c>
      <c r="F352" s="9" t="s">
        <v>172</v>
      </c>
      <c r="G352" s="10">
        <f>+G353</f>
        <v>0</v>
      </c>
      <c r="H352" s="10">
        <f>+H353</f>
        <v>250</v>
      </c>
      <c r="I352" s="10">
        <f>+I353</f>
        <v>250</v>
      </c>
      <c r="J352" s="10">
        <f>+J353</f>
        <v>0</v>
      </c>
      <c r="K352" s="39" t="str">
        <f t="shared" si="30"/>
        <v>-</v>
      </c>
      <c r="L352" s="39">
        <f t="shared" si="31"/>
        <v>100</v>
      </c>
      <c r="M352" s="39">
        <f t="shared" si="32"/>
        <v>0</v>
      </c>
    </row>
    <row r="353" spans="1:13" x14ac:dyDescent="0.25">
      <c r="A353" s="12"/>
      <c r="B353" s="12"/>
      <c r="C353" s="11" t="s">
        <v>15</v>
      </c>
      <c r="D353" s="11" t="s">
        <v>16</v>
      </c>
      <c r="E353" s="12"/>
      <c r="F353" s="11"/>
      <c r="G353" s="13">
        <v>0</v>
      </c>
      <c r="H353" s="13">
        <v>250</v>
      </c>
      <c r="I353" s="13">
        <v>250</v>
      </c>
      <c r="J353" s="13">
        <v>0</v>
      </c>
      <c r="K353" s="40" t="str">
        <f t="shared" si="30"/>
        <v>-</v>
      </c>
      <c r="L353" s="40">
        <f t="shared" si="31"/>
        <v>100</v>
      </c>
      <c r="M353" s="40">
        <f t="shared" si="32"/>
        <v>0</v>
      </c>
    </row>
    <row r="354" spans="1:13" x14ac:dyDescent="0.25">
      <c r="A354" s="8"/>
      <c r="B354" s="9" t="s">
        <v>453</v>
      </c>
      <c r="C354" s="8"/>
      <c r="D354" s="9" t="s">
        <v>454</v>
      </c>
      <c r="E354" s="10">
        <v>2500</v>
      </c>
      <c r="F354" s="9" t="s">
        <v>172</v>
      </c>
      <c r="G354" s="10">
        <f>+G355</f>
        <v>0</v>
      </c>
      <c r="H354" s="10">
        <f>+H355</f>
        <v>2500</v>
      </c>
      <c r="I354" s="10">
        <f>+I355</f>
        <v>2500</v>
      </c>
      <c r="J354" s="10">
        <f>+J355</f>
        <v>0</v>
      </c>
      <c r="K354" s="39" t="str">
        <f t="shared" si="30"/>
        <v>-</v>
      </c>
      <c r="L354" s="39">
        <f t="shared" si="31"/>
        <v>100</v>
      </c>
      <c r="M354" s="39">
        <f t="shared" si="32"/>
        <v>0</v>
      </c>
    </row>
    <row r="355" spans="1:13" x14ac:dyDescent="0.25">
      <c r="A355" s="12"/>
      <c r="B355" s="12"/>
      <c r="C355" s="11" t="s">
        <v>15</v>
      </c>
      <c r="D355" s="11" t="s">
        <v>16</v>
      </c>
      <c r="E355" s="12"/>
      <c r="F355" s="11"/>
      <c r="G355" s="13">
        <v>0</v>
      </c>
      <c r="H355" s="13">
        <v>2500</v>
      </c>
      <c r="I355" s="13">
        <v>2500</v>
      </c>
      <c r="J355" s="13">
        <v>0</v>
      </c>
      <c r="K355" s="40" t="str">
        <f t="shared" si="30"/>
        <v>-</v>
      </c>
      <c r="L355" s="40">
        <f t="shared" si="31"/>
        <v>100</v>
      </c>
      <c r="M355" s="40">
        <f t="shared" si="32"/>
        <v>0</v>
      </c>
    </row>
    <row r="356" spans="1:13" x14ac:dyDescent="0.25">
      <c r="A356" s="8"/>
      <c r="B356" s="9" t="s">
        <v>455</v>
      </c>
      <c r="C356" s="8"/>
      <c r="D356" s="9" t="s">
        <v>456</v>
      </c>
      <c r="E356" s="10">
        <v>1555</v>
      </c>
      <c r="F356" s="9" t="s">
        <v>172</v>
      </c>
      <c r="G356" s="10">
        <f>+G357</f>
        <v>0</v>
      </c>
      <c r="H356" s="10">
        <f>+H357</f>
        <v>2000</v>
      </c>
      <c r="I356" s="10">
        <f>+I357</f>
        <v>2000</v>
      </c>
      <c r="J356" s="10">
        <f>+J357</f>
        <v>0</v>
      </c>
      <c r="K356" s="39" t="str">
        <f t="shared" si="30"/>
        <v>-</v>
      </c>
      <c r="L356" s="39">
        <f t="shared" si="31"/>
        <v>100</v>
      </c>
      <c r="M356" s="39">
        <f t="shared" si="32"/>
        <v>0</v>
      </c>
    </row>
    <row r="357" spans="1:13" x14ac:dyDescent="0.25">
      <c r="A357" s="12"/>
      <c r="B357" s="12"/>
      <c r="C357" s="11" t="s">
        <v>15</v>
      </c>
      <c r="D357" s="11" t="s">
        <v>16</v>
      </c>
      <c r="E357" s="12"/>
      <c r="F357" s="11"/>
      <c r="G357" s="13">
        <v>0</v>
      </c>
      <c r="H357" s="13">
        <v>2000</v>
      </c>
      <c r="I357" s="13">
        <v>2000</v>
      </c>
      <c r="J357" s="13">
        <v>0</v>
      </c>
      <c r="K357" s="40" t="str">
        <f t="shared" ref="K357:K392" si="37">IF(G357&lt;&gt;0,J357/G357*100,"-")</f>
        <v>-</v>
      </c>
      <c r="L357" s="40">
        <f t="shared" ref="L357:L392" si="38">IF(H357&lt;&gt;0,I357/H357*100,"-")</f>
        <v>100</v>
      </c>
      <c r="M357" s="40">
        <f t="shared" ref="M357:M392" si="39">IF(I357&lt;&gt;0,J357/I357*100,"-")</f>
        <v>0</v>
      </c>
    </row>
    <row r="358" spans="1:13" x14ac:dyDescent="0.25">
      <c r="A358" s="3"/>
      <c r="B358" s="3"/>
      <c r="C358" s="3"/>
      <c r="D358" s="2" t="s">
        <v>457</v>
      </c>
      <c r="E358" s="3"/>
      <c r="F358" s="2"/>
      <c r="G358" s="4">
        <f t="shared" ref="G358:J360" si="40">+G359</f>
        <v>0</v>
      </c>
      <c r="H358" s="4">
        <f t="shared" si="40"/>
        <v>24000</v>
      </c>
      <c r="I358" s="4">
        <f t="shared" si="40"/>
        <v>24000</v>
      </c>
      <c r="J358" s="4">
        <f t="shared" si="40"/>
        <v>18547.170000000002</v>
      </c>
      <c r="K358" s="36" t="str">
        <f t="shared" si="37"/>
        <v>-</v>
      </c>
      <c r="L358" s="36">
        <f t="shared" si="38"/>
        <v>100</v>
      </c>
      <c r="M358" s="36">
        <f t="shared" si="39"/>
        <v>77.279875000000004</v>
      </c>
    </row>
    <row r="359" spans="1:13" x14ac:dyDescent="0.25">
      <c r="A359" s="5" t="s">
        <v>17</v>
      </c>
      <c r="B359" s="6"/>
      <c r="C359" s="6"/>
      <c r="D359" s="5" t="s">
        <v>18</v>
      </c>
      <c r="E359" s="6"/>
      <c r="F359" s="5"/>
      <c r="G359" s="7">
        <f t="shared" si="40"/>
        <v>0</v>
      </c>
      <c r="H359" s="7">
        <f t="shared" si="40"/>
        <v>24000</v>
      </c>
      <c r="I359" s="7">
        <f t="shared" si="40"/>
        <v>24000</v>
      </c>
      <c r="J359" s="7">
        <f t="shared" si="40"/>
        <v>18547.170000000002</v>
      </c>
      <c r="K359" s="37" t="str">
        <f t="shared" si="37"/>
        <v>-</v>
      </c>
      <c r="L359" s="37">
        <f t="shared" si="38"/>
        <v>100</v>
      </c>
      <c r="M359" s="37">
        <f t="shared" si="39"/>
        <v>77.279875000000004</v>
      </c>
    </row>
    <row r="360" spans="1:13" x14ac:dyDescent="0.25">
      <c r="A360" s="27" t="s">
        <v>26</v>
      </c>
      <c r="B360" s="28"/>
      <c r="C360" s="28"/>
      <c r="D360" s="27" t="s">
        <v>27</v>
      </c>
      <c r="E360" s="28"/>
      <c r="F360" s="27"/>
      <c r="G360" s="29">
        <f t="shared" si="40"/>
        <v>0</v>
      </c>
      <c r="H360" s="29">
        <f t="shared" si="40"/>
        <v>24000</v>
      </c>
      <c r="I360" s="29">
        <f t="shared" si="40"/>
        <v>24000</v>
      </c>
      <c r="J360" s="29">
        <f t="shared" si="40"/>
        <v>18547.170000000002</v>
      </c>
      <c r="K360" s="20" t="str">
        <f t="shared" si="37"/>
        <v>-</v>
      </c>
      <c r="L360" s="20">
        <f t="shared" si="38"/>
        <v>100</v>
      </c>
      <c r="M360" s="20">
        <f t="shared" si="39"/>
        <v>77.279875000000004</v>
      </c>
    </row>
    <row r="361" spans="1:13" x14ac:dyDescent="0.25">
      <c r="A361" s="24" t="s">
        <v>28</v>
      </c>
      <c r="B361" s="25"/>
      <c r="C361" s="25"/>
      <c r="D361" s="24" t="s">
        <v>29</v>
      </c>
      <c r="E361" s="25"/>
      <c r="F361" s="24"/>
      <c r="G361" s="26">
        <f>G362+G364+G366</f>
        <v>0</v>
      </c>
      <c r="H361" s="26">
        <f>H362+H364+H366</f>
        <v>24000</v>
      </c>
      <c r="I361" s="26">
        <f>I362+I364+I366</f>
        <v>24000</v>
      </c>
      <c r="J361" s="26">
        <f>J362+J364+J366</f>
        <v>18547.170000000002</v>
      </c>
      <c r="K361" s="41" t="str">
        <f t="shared" si="37"/>
        <v>-</v>
      </c>
      <c r="L361" s="41">
        <f t="shared" si="38"/>
        <v>100</v>
      </c>
      <c r="M361" s="41">
        <f t="shared" si="39"/>
        <v>77.279875000000004</v>
      </c>
    </row>
    <row r="362" spans="1:13" x14ac:dyDescent="0.25">
      <c r="A362" s="8"/>
      <c r="B362" s="9" t="s">
        <v>458</v>
      </c>
      <c r="C362" s="8"/>
      <c r="D362" s="9" t="s">
        <v>459</v>
      </c>
      <c r="E362" s="10">
        <v>10892</v>
      </c>
      <c r="F362" s="9" t="s">
        <v>366</v>
      </c>
      <c r="G362" s="10">
        <f>+G363</f>
        <v>0</v>
      </c>
      <c r="H362" s="10">
        <f>+H363</f>
        <v>4000</v>
      </c>
      <c r="I362" s="10">
        <f>+I363</f>
        <v>4000</v>
      </c>
      <c r="J362" s="10">
        <f>+J363</f>
        <v>3190.3</v>
      </c>
      <c r="K362" s="39" t="str">
        <f t="shared" si="37"/>
        <v>-</v>
      </c>
      <c r="L362" s="39">
        <f t="shared" si="38"/>
        <v>100</v>
      </c>
      <c r="M362" s="39">
        <f t="shared" si="39"/>
        <v>79.757500000000007</v>
      </c>
    </row>
    <row r="363" spans="1:13" x14ac:dyDescent="0.25">
      <c r="A363" s="12"/>
      <c r="B363" s="12"/>
      <c r="C363" s="11" t="s">
        <v>15</v>
      </c>
      <c r="D363" s="11" t="s">
        <v>16</v>
      </c>
      <c r="E363" s="12"/>
      <c r="F363" s="11"/>
      <c r="G363" s="13">
        <v>0</v>
      </c>
      <c r="H363" s="13">
        <v>4000</v>
      </c>
      <c r="I363" s="13">
        <v>4000</v>
      </c>
      <c r="J363" s="13">
        <v>3190.3</v>
      </c>
      <c r="K363" s="40" t="str">
        <f t="shared" si="37"/>
        <v>-</v>
      </c>
      <c r="L363" s="40">
        <f t="shared" si="38"/>
        <v>100</v>
      </c>
      <c r="M363" s="40">
        <f t="shared" si="39"/>
        <v>79.757500000000007</v>
      </c>
    </row>
    <row r="364" spans="1:13" x14ac:dyDescent="0.25">
      <c r="A364" s="8"/>
      <c r="B364" s="9" t="s">
        <v>460</v>
      </c>
      <c r="C364" s="8"/>
      <c r="D364" s="9" t="s">
        <v>461</v>
      </c>
      <c r="E364" s="10">
        <v>48000</v>
      </c>
      <c r="F364" s="9" t="s">
        <v>366</v>
      </c>
      <c r="G364" s="10">
        <f>+G365</f>
        <v>0</v>
      </c>
      <c r="H364" s="10">
        <f>+H365</f>
        <v>16000</v>
      </c>
      <c r="I364" s="10">
        <f>+I365</f>
        <v>16000</v>
      </c>
      <c r="J364" s="10">
        <f>+J365</f>
        <v>15356.87</v>
      </c>
      <c r="K364" s="39" t="str">
        <f t="shared" si="37"/>
        <v>-</v>
      </c>
      <c r="L364" s="39">
        <f t="shared" si="38"/>
        <v>100</v>
      </c>
      <c r="M364" s="39">
        <f t="shared" si="39"/>
        <v>95.980437500000008</v>
      </c>
    </row>
    <row r="365" spans="1:13" x14ac:dyDescent="0.25">
      <c r="A365" s="12"/>
      <c r="B365" s="12"/>
      <c r="C365" s="11" t="s">
        <v>15</v>
      </c>
      <c r="D365" s="11" t="s">
        <v>16</v>
      </c>
      <c r="E365" s="12"/>
      <c r="F365" s="11"/>
      <c r="G365" s="13">
        <v>0</v>
      </c>
      <c r="H365" s="13">
        <v>16000</v>
      </c>
      <c r="I365" s="13">
        <v>16000</v>
      </c>
      <c r="J365" s="13">
        <v>15356.87</v>
      </c>
      <c r="K365" s="40" t="str">
        <f t="shared" si="37"/>
        <v>-</v>
      </c>
      <c r="L365" s="40">
        <f t="shared" si="38"/>
        <v>100</v>
      </c>
      <c r="M365" s="40">
        <f t="shared" si="39"/>
        <v>95.980437500000008</v>
      </c>
    </row>
    <row r="366" spans="1:13" x14ac:dyDescent="0.25">
      <c r="A366" s="8"/>
      <c r="B366" s="9" t="s">
        <v>462</v>
      </c>
      <c r="C366" s="8"/>
      <c r="D366" s="9" t="s">
        <v>463</v>
      </c>
      <c r="E366" s="10">
        <v>4000</v>
      </c>
      <c r="F366" s="9" t="s">
        <v>34</v>
      </c>
      <c r="G366" s="10">
        <f>+G367</f>
        <v>0</v>
      </c>
      <c r="H366" s="10">
        <f>+H367</f>
        <v>4000</v>
      </c>
      <c r="I366" s="10">
        <f>+I367</f>
        <v>4000</v>
      </c>
      <c r="J366" s="10">
        <f>+J367</f>
        <v>0</v>
      </c>
      <c r="K366" s="39" t="str">
        <f t="shared" si="37"/>
        <v>-</v>
      </c>
      <c r="L366" s="39">
        <f t="shared" si="38"/>
        <v>100</v>
      </c>
      <c r="M366" s="39">
        <f t="shared" si="39"/>
        <v>0</v>
      </c>
    </row>
    <row r="367" spans="1:13" x14ac:dyDescent="0.25">
      <c r="A367" s="12"/>
      <c r="B367" s="12"/>
      <c r="C367" s="11" t="s">
        <v>15</v>
      </c>
      <c r="D367" s="11" t="s">
        <v>16</v>
      </c>
      <c r="E367" s="12"/>
      <c r="F367" s="11"/>
      <c r="G367" s="13">
        <v>0</v>
      </c>
      <c r="H367" s="13">
        <v>4000</v>
      </c>
      <c r="I367" s="13">
        <v>4000</v>
      </c>
      <c r="J367" s="13">
        <v>0</v>
      </c>
      <c r="K367" s="40" t="str">
        <f t="shared" si="37"/>
        <v>-</v>
      </c>
      <c r="L367" s="40">
        <f t="shared" si="38"/>
        <v>100</v>
      </c>
      <c r="M367" s="40">
        <f t="shared" si="39"/>
        <v>0</v>
      </c>
    </row>
    <row r="368" spans="1:13" x14ac:dyDescent="0.25">
      <c r="A368" s="3"/>
      <c r="B368" s="3"/>
      <c r="C368" s="3"/>
      <c r="D368" s="2" t="s">
        <v>464</v>
      </c>
      <c r="E368" s="3"/>
      <c r="F368" s="2"/>
      <c r="G368" s="4">
        <f t="shared" ref="G368:J370" si="41">+G369</f>
        <v>0</v>
      </c>
      <c r="H368" s="4">
        <f t="shared" si="41"/>
        <v>24450</v>
      </c>
      <c r="I368" s="4">
        <f t="shared" si="41"/>
        <v>24450</v>
      </c>
      <c r="J368" s="4">
        <f t="shared" si="41"/>
        <v>23687.550000000003</v>
      </c>
      <c r="K368" s="36" t="str">
        <f t="shared" si="37"/>
        <v>-</v>
      </c>
      <c r="L368" s="36">
        <f t="shared" si="38"/>
        <v>100</v>
      </c>
      <c r="M368" s="36">
        <f t="shared" si="39"/>
        <v>96.881595092024554</v>
      </c>
    </row>
    <row r="369" spans="1:13" x14ac:dyDescent="0.25">
      <c r="A369" s="5" t="s">
        <v>17</v>
      </c>
      <c r="B369" s="6"/>
      <c r="C369" s="6"/>
      <c r="D369" s="5" t="s">
        <v>18</v>
      </c>
      <c r="E369" s="6"/>
      <c r="F369" s="5"/>
      <c r="G369" s="7">
        <f t="shared" si="41"/>
        <v>0</v>
      </c>
      <c r="H369" s="7">
        <f t="shared" si="41"/>
        <v>24450</v>
      </c>
      <c r="I369" s="7">
        <f t="shared" si="41"/>
        <v>24450</v>
      </c>
      <c r="J369" s="7">
        <f t="shared" si="41"/>
        <v>23687.550000000003</v>
      </c>
      <c r="K369" s="37" t="str">
        <f t="shared" si="37"/>
        <v>-</v>
      </c>
      <c r="L369" s="37">
        <f t="shared" si="38"/>
        <v>100</v>
      </c>
      <c r="M369" s="37">
        <f t="shared" si="39"/>
        <v>96.881595092024554</v>
      </c>
    </row>
    <row r="370" spans="1:13" x14ac:dyDescent="0.25">
      <c r="A370" s="27" t="s">
        <v>26</v>
      </c>
      <c r="B370" s="28"/>
      <c r="C370" s="28"/>
      <c r="D370" s="27" t="s">
        <v>27</v>
      </c>
      <c r="E370" s="28"/>
      <c r="F370" s="27"/>
      <c r="G370" s="29">
        <f t="shared" si="41"/>
        <v>0</v>
      </c>
      <c r="H370" s="29">
        <f t="shared" si="41"/>
        <v>24450</v>
      </c>
      <c r="I370" s="29">
        <f t="shared" si="41"/>
        <v>24450</v>
      </c>
      <c r="J370" s="29">
        <f t="shared" si="41"/>
        <v>23687.550000000003</v>
      </c>
      <c r="K370" s="20" t="str">
        <f t="shared" si="37"/>
        <v>-</v>
      </c>
      <c r="L370" s="20">
        <f t="shared" si="38"/>
        <v>100</v>
      </c>
      <c r="M370" s="20">
        <f t="shared" si="39"/>
        <v>96.881595092024554</v>
      </c>
    </row>
    <row r="371" spans="1:13" x14ac:dyDescent="0.25">
      <c r="A371" s="24" t="s">
        <v>28</v>
      </c>
      <c r="B371" s="25"/>
      <c r="C371" s="25"/>
      <c r="D371" s="24" t="s">
        <v>29</v>
      </c>
      <c r="E371" s="25"/>
      <c r="F371" s="24"/>
      <c r="G371" s="26">
        <f>+G372+G374+G376</f>
        <v>0</v>
      </c>
      <c r="H371" s="26">
        <f>+H372+H374+H376</f>
        <v>24450</v>
      </c>
      <c r="I371" s="26">
        <f>+I372+I374+I376</f>
        <v>24450</v>
      </c>
      <c r="J371" s="26">
        <f>+J372+J374+J376</f>
        <v>23687.550000000003</v>
      </c>
      <c r="K371" s="41" t="str">
        <f t="shared" si="37"/>
        <v>-</v>
      </c>
      <c r="L371" s="41">
        <f t="shared" si="38"/>
        <v>100</v>
      </c>
      <c r="M371" s="41">
        <f t="shared" si="39"/>
        <v>96.881595092024554</v>
      </c>
    </row>
    <row r="372" spans="1:13" x14ac:dyDescent="0.25">
      <c r="A372" s="8"/>
      <c r="B372" s="9" t="s">
        <v>465</v>
      </c>
      <c r="C372" s="8"/>
      <c r="D372" s="9" t="s">
        <v>466</v>
      </c>
      <c r="E372" s="10">
        <v>2000</v>
      </c>
      <c r="F372" s="9" t="s">
        <v>50</v>
      </c>
      <c r="G372" s="10">
        <f>+G373</f>
        <v>0</v>
      </c>
      <c r="H372" s="10">
        <f>+H373</f>
        <v>1000</v>
      </c>
      <c r="I372" s="10">
        <f>+I373</f>
        <v>1000</v>
      </c>
      <c r="J372" s="10">
        <f>+J373</f>
        <v>897.95</v>
      </c>
      <c r="K372" s="39" t="str">
        <f t="shared" si="37"/>
        <v>-</v>
      </c>
      <c r="L372" s="39">
        <f t="shared" si="38"/>
        <v>100</v>
      </c>
      <c r="M372" s="39">
        <f t="shared" si="39"/>
        <v>89.795000000000002</v>
      </c>
    </row>
    <row r="373" spans="1:13" x14ac:dyDescent="0.25">
      <c r="A373" s="12"/>
      <c r="B373" s="12"/>
      <c r="C373" s="11" t="s">
        <v>15</v>
      </c>
      <c r="D373" s="11" t="s">
        <v>16</v>
      </c>
      <c r="E373" s="12"/>
      <c r="F373" s="11"/>
      <c r="G373" s="13">
        <v>0</v>
      </c>
      <c r="H373" s="13">
        <v>1000</v>
      </c>
      <c r="I373" s="13">
        <v>1000</v>
      </c>
      <c r="J373" s="13">
        <v>897.95</v>
      </c>
      <c r="K373" s="40" t="str">
        <f t="shared" si="37"/>
        <v>-</v>
      </c>
      <c r="L373" s="40">
        <f t="shared" si="38"/>
        <v>100</v>
      </c>
      <c r="M373" s="40">
        <f t="shared" si="39"/>
        <v>89.795000000000002</v>
      </c>
    </row>
    <row r="374" spans="1:13" x14ac:dyDescent="0.25">
      <c r="A374" s="8"/>
      <c r="B374" s="9" t="s">
        <v>467</v>
      </c>
      <c r="C374" s="8"/>
      <c r="D374" s="9" t="s">
        <v>468</v>
      </c>
      <c r="E374" s="10">
        <v>9950</v>
      </c>
      <c r="F374" s="9" t="s">
        <v>34</v>
      </c>
      <c r="G374" s="10">
        <f>+G375</f>
        <v>0</v>
      </c>
      <c r="H374" s="10">
        <f>+H375</f>
        <v>9950</v>
      </c>
      <c r="I374" s="10">
        <f>+I375</f>
        <v>9950</v>
      </c>
      <c r="J374" s="10">
        <f>+J375</f>
        <v>9540.4</v>
      </c>
      <c r="K374" s="39" t="str">
        <f t="shared" si="37"/>
        <v>-</v>
      </c>
      <c r="L374" s="39">
        <f t="shared" si="38"/>
        <v>100</v>
      </c>
      <c r="M374" s="39">
        <f t="shared" si="39"/>
        <v>95.883417085427141</v>
      </c>
    </row>
    <row r="375" spans="1:13" x14ac:dyDescent="0.25">
      <c r="A375" s="12"/>
      <c r="B375" s="12"/>
      <c r="C375" s="11" t="s">
        <v>15</v>
      </c>
      <c r="D375" s="11" t="s">
        <v>16</v>
      </c>
      <c r="E375" s="12"/>
      <c r="F375" s="11"/>
      <c r="G375" s="13">
        <v>0</v>
      </c>
      <c r="H375" s="13">
        <v>9950</v>
      </c>
      <c r="I375" s="13">
        <v>9950</v>
      </c>
      <c r="J375" s="13">
        <v>9540.4</v>
      </c>
      <c r="K375" s="40" t="str">
        <f t="shared" si="37"/>
        <v>-</v>
      </c>
      <c r="L375" s="40">
        <f t="shared" si="38"/>
        <v>100</v>
      </c>
      <c r="M375" s="40">
        <f t="shared" si="39"/>
        <v>95.883417085427141</v>
      </c>
    </row>
    <row r="376" spans="1:13" x14ac:dyDescent="0.25">
      <c r="A376" s="8"/>
      <c r="B376" s="9" t="s">
        <v>469</v>
      </c>
      <c r="C376" s="8"/>
      <c r="D376" s="9" t="s">
        <v>470</v>
      </c>
      <c r="E376" s="10">
        <v>18500</v>
      </c>
      <c r="F376" s="9" t="s">
        <v>172</v>
      </c>
      <c r="G376" s="10">
        <f>+G377</f>
        <v>0</v>
      </c>
      <c r="H376" s="10">
        <f>+H377</f>
        <v>13500</v>
      </c>
      <c r="I376" s="10">
        <f>+I377</f>
        <v>13500</v>
      </c>
      <c r="J376" s="10">
        <f>+J377</f>
        <v>13249.2</v>
      </c>
      <c r="K376" s="39" t="str">
        <f t="shared" si="37"/>
        <v>-</v>
      </c>
      <c r="L376" s="39">
        <f t="shared" si="38"/>
        <v>100</v>
      </c>
      <c r="M376" s="39">
        <f t="shared" si="39"/>
        <v>98.14222222222223</v>
      </c>
    </row>
    <row r="377" spans="1:13" x14ac:dyDescent="0.25">
      <c r="A377" s="12"/>
      <c r="B377" s="12"/>
      <c r="C377" s="11" t="s">
        <v>15</v>
      </c>
      <c r="D377" s="11" t="s">
        <v>16</v>
      </c>
      <c r="E377" s="12"/>
      <c r="F377" s="11"/>
      <c r="G377" s="13">
        <v>0</v>
      </c>
      <c r="H377" s="13">
        <v>13500</v>
      </c>
      <c r="I377" s="13">
        <v>13500</v>
      </c>
      <c r="J377" s="13">
        <v>13249.2</v>
      </c>
      <c r="K377" s="40" t="str">
        <f t="shared" si="37"/>
        <v>-</v>
      </c>
      <c r="L377" s="40">
        <f t="shared" si="38"/>
        <v>100</v>
      </c>
      <c r="M377" s="40">
        <f t="shared" si="39"/>
        <v>98.14222222222223</v>
      </c>
    </row>
    <row r="378" spans="1:13" x14ac:dyDescent="0.25">
      <c r="A378" s="3"/>
      <c r="B378" s="3"/>
      <c r="C378" s="3"/>
      <c r="D378" s="2" t="s">
        <v>471</v>
      </c>
      <c r="E378" s="3"/>
      <c r="F378" s="2"/>
      <c r="G378" s="4">
        <f t="shared" ref="G378:J380" si="42">+G379</f>
        <v>0</v>
      </c>
      <c r="H378" s="4">
        <f t="shared" si="42"/>
        <v>5000</v>
      </c>
      <c r="I378" s="4">
        <f t="shared" si="42"/>
        <v>5000</v>
      </c>
      <c r="J378" s="4">
        <f t="shared" si="42"/>
        <v>4864.1400000000003</v>
      </c>
      <c r="K378" s="36" t="str">
        <f t="shared" si="37"/>
        <v>-</v>
      </c>
      <c r="L378" s="36">
        <f t="shared" si="38"/>
        <v>100</v>
      </c>
      <c r="M378" s="36">
        <f t="shared" si="39"/>
        <v>97.282800000000009</v>
      </c>
    </row>
    <row r="379" spans="1:13" x14ac:dyDescent="0.25">
      <c r="A379" s="5" t="s">
        <v>17</v>
      </c>
      <c r="B379" s="6"/>
      <c r="C379" s="6"/>
      <c r="D379" s="5" t="s">
        <v>18</v>
      </c>
      <c r="E379" s="6"/>
      <c r="F379" s="5"/>
      <c r="G379" s="7">
        <f t="shared" si="42"/>
        <v>0</v>
      </c>
      <c r="H379" s="7">
        <f t="shared" si="42"/>
        <v>5000</v>
      </c>
      <c r="I379" s="7">
        <f t="shared" si="42"/>
        <v>5000</v>
      </c>
      <c r="J379" s="7">
        <f t="shared" si="42"/>
        <v>4864.1400000000003</v>
      </c>
      <c r="K379" s="37" t="str">
        <f t="shared" si="37"/>
        <v>-</v>
      </c>
      <c r="L379" s="37">
        <f t="shared" si="38"/>
        <v>100</v>
      </c>
      <c r="M379" s="37">
        <f t="shared" si="39"/>
        <v>97.282800000000009</v>
      </c>
    </row>
    <row r="380" spans="1:13" x14ac:dyDescent="0.25">
      <c r="A380" s="27" t="s">
        <v>26</v>
      </c>
      <c r="B380" s="28"/>
      <c r="C380" s="28"/>
      <c r="D380" s="27" t="s">
        <v>27</v>
      </c>
      <c r="E380" s="28"/>
      <c r="F380" s="27"/>
      <c r="G380" s="29">
        <f t="shared" si="42"/>
        <v>0</v>
      </c>
      <c r="H380" s="29">
        <f t="shared" si="42"/>
        <v>5000</v>
      </c>
      <c r="I380" s="29">
        <f t="shared" si="42"/>
        <v>5000</v>
      </c>
      <c r="J380" s="29">
        <f t="shared" si="42"/>
        <v>4864.1400000000003</v>
      </c>
      <c r="K380" s="20" t="str">
        <f t="shared" si="37"/>
        <v>-</v>
      </c>
      <c r="L380" s="20">
        <f t="shared" si="38"/>
        <v>100</v>
      </c>
      <c r="M380" s="20">
        <f t="shared" si="39"/>
        <v>97.282800000000009</v>
      </c>
    </row>
    <row r="381" spans="1:13" x14ac:dyDescent="0.25">
      <c r="A381" s="24" t="s">
        <v>28</v>
      </c>
      <c r="B381" s="25"/>
      <c r="C381" s="25"/>
      <c r="D381" s="24" t="s">
        <v>29</v>
      </c>
      <c r="E381" s="25"/>
      <c r="F381" s="24"/>
      <c r="G381" s="26">
        <f>G382</f>
        <v>0</v>
      </c>
      <c r="H381" s="26">
        <f>H382</f>
        <v>5000</v>
      </c>
      <c r="I381" s="26">
        <f>I382</f>
        <v>5000</v>
      </c>
      <c r="J381" s="26">
        <f>J382</f>
        <v>4864.1400000000003</v>
      </c>
      <c r="K381" s="41" t="str">
        <f t="shared" si="37"/>
        <v>-</v>
      </c>
      <c r="L381" s="41">
        <f t="shared" si="38"/>
        <v>100</v>
      </c>
      <c r="M381" s="41">
        <f t="shared" si="39"/>
        <v>97.282800000000009</v>
      </c>
    </row>
    <row r="382" spans="1:13" x14ac:dyDescent="0.25">
      <c r="A382" s="8"/>
      <c r="B382" s="9" t="s">
        <v>472</v>
      </c>
      <c r="C382" s="8"/>
      <c r="D382" s="9" t="s">
        <v>473</v>
      </c>
      <c r="E382" s="10">
        <v>9200</v>
      </c>
      <c r="F382" s="9" t="s">
        <v>50</v>
      </c>
      <c r="G382" s="10">
        <f>+G383</f>
        <v>0</v>
      </c>
      <c r="H382" s="10">
        <f>+H383</f>
        <v>5000</v>
      </c>
      <c r="I382" s="10">
        <f>+I383</f>
        <v>5000</v>
      </c>
      <c r="J382" s="10">
        <v>4864.1400000000003</v>
      </c>
      <c r="K382" s="39" t="str">
        <f t="shared" si="37"/>
        <v>-</v>
      </c>
      <c r="L382" s="39">
        <f t="shared" si="38"/>
        <v>100</v>
      </c>
      <c r="M382" s="39">
        <f t="shared" si="39"/>
        <v>97.282800000000009</v>
      </c>
    </row>
    <row r="383" spans="1:13" x14ac:dyDescent="0.25">
      <c r="A383" s="12"/>
      <c r="B383" s="12"/>
      <c r="C383" s="11" t="s">
        <v>15</v>
      </c>
      <c r="D383" s="11" t="s">
        <v>16</v>
      </c>
      <c r="E383" s="12"/>
      <c r="F383" s="11"/>
      <c r="G383" s="13">
        <v>0</v>
      </c>
      <c r="H383" s="13">
        <v>5000</v>
      </c>
      <c r="I383" s="13">
        <v>5000</v>
      </c>
      <c r="J383" s="13">
        <v>4864.1400000000003</v>
      </c>
      <c r="K383" s="40" t="str">
        <f t="shared" si="37"/>
        <v>-</v>
      </c>
      <c r="L383" s="40">
        <f t="shared" si="38"/>
        <v>100</v>
      </c>
      <c r="M383" s="40">
        <f t="shared" si="39"/>
        <v>97.282800000000009</v>
      </c>
    </row>
    <row r="384" spans="1:13" x14ac:dyDescent="0.25">
      <c r="A384" s="3"/>
      <c r="B384" s="3"/>
      <c r="C384" s="3"/>
      <c r="D384" s="2" t="s">
        <v>474</v>
      </c>
      <c r="E384" s="3"/>
      <c r="F384" s="2"/>
      <c r="G384" s="4">
        <f t="shared" ref="G384:J386" si="43">+G385</f>
        <v>0</v>
      </c>
      <c r="H384" s="4">
        <f t="shared" si="43"/>
        <v>22000</v>
      </c>
      <c r="I384" s="4">
        <f t="shared" si="43"/>
        <v>22000</v>
      </c>
      <c r="J384" s="4">
        <f t="shared" si="43"/>
        <v>3266.71</v>
      </c>
      <c r="K384" s="36" t="str">
        <f t="shared" si="37"/>
        <v>-</v>
      </c>
      <c r="L384" s="36">
        <f t="shared" si="38"/>
        <v>100</v>
      </c>
      <c r="M384" s="36">
        <f t="shared" si="39"/>
        <v>14.84868181818182</v>
      </c>
    </row>
    <row r="385" spans="1:13" x14ac:dyDescent="0.25">
      <c r="A385" s="5" t="s">
        <v>17</v>
      </c>
      <c r="B385" s="6"/>
      <c r="C385" s="6"/>
      <c r="D385" s="5" t="s">
        <v>18</v>
      </c>
      <c r="E385" s="6"/>
      <c r="F385" s="5"/>
      <c r="G385" s="7">
        <f t="shared" si="43"/>
        <v>0</v>
      </c>
      <c r="H385" s="7">
        <f t="shared" si="43"/>
        <v>22000</v>
      </c>
      <c r="I385" s="7">
        <f t="shared" si="43"/>
        <v>22000</v>
      </c>
      <c r="J385" s="7">
        <f t="shared" si="43"/>
        <v>3266.71</v>
      </c>
      <c r="K385" s="37" t="str">
        <f t="shared" si="37"/>
        <v>-</v>
      </c>
      <c r="L385" s="37">
        <f t="shared" si="38"/>
        <v>100</v>
      </c>
      <c r="M385" s="37">
        <f t="shared" si="39"/>
        <v>14.84868181818182</v>
      </c>
    </row>
    <row r="386" spans="1:13" x14ac:dyDescent="0.25">
      <c r="A386" s="27" t="s">
        <v>26</v>
      </c>
      <c r="B386" s="28"/>
      <c r="C386" s="28"/>
      <c r="D386" s="27" t="s">
        <v>27</v>
      </c>
      <c r="E386" s="28"/>
      <c r="F386" s="27"/>
      <c r="G386" s="29">
        <f t="shared" si="43"/>
        <v>0</v>
      </c>
      <c r="H386" s="29">
        <f t="shared" si="43"/>
        <v>22000</v>
      </c>
      <c r="I386" s="29">
        <f t="shared" si="43"/>
        <v>22000</v>
      </c>
      <c r="J386" s="29">
        <f t="shared" si="43"/>
        <v>3266.71</v>
      </c>
      <c r="K386" s="20" t="str">
        <f t="shared" si="37"/>
        <v>-</v>
      </c>
      <c r="L386" s="20">
        <f t="shared" si="38"/>
        <v>100</v>
      </c>
      <c r="M386" s="20">
        <f t="shared" si="39"/>
        <v>14.84868181818182</v>
      </c>
    </row>
    <row r="387" spans="1:13" x14ac:dyDescent="0.25">
      <c r="A387" s="24" t="s">
        <v>28</v>
      </c>
      <c r="B387" s="25"/>
      <c r="C387" s="25"/>
      <c r="D387" s="24" t="s">
        <v>29</v>
      </c>
      <c r="E387" s="25"/>
      <c r="F387" s="24"/>
      <c r="G387" s="26">
        <f>+G388+G390</f>
        <v>0</v>
      </c>
      <c r="H387" s="26">
        <f>+H388+H390</f>
        <v>22000</v>
      </c>
      <c r="I387" s="26">
        <f>+I388+I390</f>
        <v>22000</v>
      </c>
      <c r="J387" s="26">
        <f>+J388+J390</f>
        <v>3266.71</v>
      </c>
      <c r="K387" s="41" t="str">
        <f t="shared" si="37"/>
        <v>-</v>
      </c>
      <c r="L387" s="41">
        <f t="shared" si="38"/>
        <v>100</v>
      </c>
      <c r="M387" s="41">
        <f t="shared" si="39"/>
        <v>14.84868181818182</v>
      </c>
    </row>
    <row r="388" spans="1:13" x14ac:dyDescent="0.25">
      <c r="A388" s="8"/>
      <c r="B388" s="9" t="s">
        <v>475</v>
      </c>
      <c r="C388" s="8"/>
      <c r="D388" s="9" t="s">
        <v>476</v>
      </c>
      <c r="E388" s="10">
        <v>6000</v>
      </c>
      <c r="F388" s="9" t="s">
        <v>92</v>
      </c>
      <c r="G388" s="10">
        <f>+G389</f>
        <v>0</v>
      </c>
      <c r="H388" s="10">
        <f>+H389</f>
        <v>6000</v>
      </c>
      <c r="I388" s="10">
        <f>+I389</f>
        <v>6000</v>
      </c>
      <c r="J388" s="10">
        <f>+J389</f>
        <v>523.6</v>
      </c>
      <c r="K388" s="39" t="str">
        <f t="shared" si="37"/>
        <v>-</v>
      </c>
      <c r="L388" s="39">
        <f t="shared" si="38"/>
        <v>100</v>
      </c>
      <c r="M388" s="39">
        <f t="shared" si="39"/>
        <v>8.7266666666666666</v>
      </c>
    </row>
    <row r="389" spans="1:13" x14ac:dyDescent="0.25">
      <c r="A389" s="12"/>
      <c r="B389" s="12"/>
      <c r="C389" s="11" t="s">
        <v>15</v>
      </c>
      <c r="D389" s="11" t="s">
        <v>16</v>
      </c>
      <c r="E389" s="12"/>
      <c r="F389" s="11"/>
      <c r="G389" s="13">
        <v>0</v>
      </c>
      <c r="H389" s="13">
        <v>6000</v>
      </c>
      <c r="I389" s="13">
        <v>6000</v>
      </c>
      <c r="J389" s="13">
        <v>523.6</v>
      </c>
      <c r="K389" s="40" t="str">
        <f t="shared" si="37"/>
        <v>-</v>
      </c>
      <c r="L389" s="40">
        <f t="shared" si="38"/>
        <v>100</v>
      </c>
      <c r="M389" s="40">
        <f t="shared" si="39"/>
        <v>8.7266666666666666</v>
      </c>
    </row>
    <row r="390" spans="1:13" x14ac:dyDescent="0.25">
      <c r="A390" s="8"/>
      <c r="B390" s="9" t="s">
        <v>477</v>
      </c>
      <c r="C390" s="8"/>
      <c r="D390" s="9" t="s">
        <v>478</v>
      </c>
      <c r="E390" s="10">
        <v>16000</v>
      </c>
      <c r="F390" s="9" t="s">
        <v>34</v>
      </c>
      <c r="G390" s="10">
        <f>+G391</f>
        <v>0</v>
      </c>
      <c r="H390" s="10">
        <f>+H391</f>
        <v>16000</v>
      </c>
      <c r="I390" s="10">
        <f>+I391</f>
        <v>16000</v>
      </c>
      <c r="J390" s="10">
        <f>+J391</f>
        <v>2743.11</v>
      </c>
      <c r="K390" s="39" t="str">
        <f t="shared" si="37"/>
        <v>-</v>
      </c>
      <c r="L390" s="39">
        <f t="shared" si="38"/>
        <v>100</v>
      </c>
      <c r="M390" s="39">
        <f t="shared" si="39"/>
        <v>17.144437500000002</v>
      </c>
    </row>
    <row r="391" spans="1:13" x14ac:dyDescent="0.25">
      <c r="A391" s="12"/>
      <c r="B391" s="12"/>
      <c r="C391" s="11" t="s">
        <v>15</v>
      </c>
      <c r="D391" s="11" t="s">
        <v>16</v>
      </c>
      <c r="E391" s="12"/>
      <c r="F391" s="11"/>
      <c r="G391" s="13">
        <v>0</v>
      </c>
      <c r="H391" s="13">
        <v>16000</v>
      </c>
      <c r="I391" s="13">
        <v>16000</v>
      </c>
      <c r="J391" s="13">
        <v>2743.11</v>
      </c>
      <c r="K391" s="40" t="str">
        <f t="shared" si="37"/>
        <v>-</v>
      </c>
      <c r="L391" s="40">
        <f t="shared" si="38"/>
        <v>100</v>
      </c>
      <c r="M391" s="40">
        <f t="shared" si="39"/>
        <v>17.144437500000002</v>
      </c>
    </row>
    <row r="392" spans="1:13" x14ac:dyDescent="0.25">
      <c r="A392" s="30"/>
      <c r="B392" s="30"/>
      <c r="C392" s="30"/>
      <c r="D392" s="30"/>
      <c r="E392" s="30"/>
      <c r="F392" s="30"/>
      <c r="G392" s="31"/>
      <c r="H392" s="31"/>
      <c r="I392" s="31"/>
      <c r="J392" s="31"/>
      <c r="K392" s="42" t="str">
        <f t="shared" si="37"/>
        <v>-</v>
      </c>
      <c r="L392" s="42" t="str">
        <f t="shared" si="38"/>
        <v>-</v>
      </c>
      <c r="M392" s="42" t="str">
        <f t="shared" si="39"/>
        <v>-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Klementina Kastelic</dc:creator>
  <cp:lastModifiedBy>Klementina Kastelic</cp:lastModifiedBy>
  <dcterms:created xsi:type="dcterms:W3CDTF">2025-03-24T13:20:49Z</dcterms:created>
  <dcterms:modified xsi:type="dcterms:W3CDTF">2025-03-26T09:33:16Z</dcterms:modified>
</cp:coreProperties>
</file>