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codeName="Ta_delovni_zvezek" defaultThemeVersion="124226"/>
  <mc:AlternateContent xmlns:mc="http://schemas.openxmlformats.org/markup-compatibility/2006">
    <mc:Choice Requires="x15">
      <x15ac:absPath xmlns:x15ac="http://schemas.microsoft.com/office/spreadsheetml/2010/11/ac" url="\\srvr161\users\Marko Kosir\JAVNI RAZPISI 2018\01 430-4-2018  Obnova vodovod, meteorna kanalizacija in Kajakaška cesta\Za objavo\"/>
    </mc:Choice>
  </mc:AlternateContent>
  <bookViews>
    <workbookView xWindow="0" yWindow="0" windowWidth="23040" windowHeight="9060" tabRatio="885" activeTab="2"/>
  </bookViews>
  <sheets>
    <sheet name="REKAPITULACIJA" sheetId="3" r:id="rId1"/>
    <sheet name="OPIS" sheetId="27" r:id="rId2"/>
    <sheet name="SKUPNE POSTAVKE" sheetId="26" r:id="rId3"/>
    <sheet name="PREDRAČUN_VVA-2" sheetId="7" r:id="rId4"/>
    <sheet name="PREDRAČUN_VVA-2 (FAZA II)" sheetId="20" r:id="rId5"/>
    <sheet name="PREDRAČUN_VVA-3" sheetId="9" r:id="rId6"/>
    <sheet name="PREDRAČUN_VVA-4" sheetId="10" r:id="rId7"/>
    <sheet name="PREDRAČUN_VVA-5" sheetId="25" r:id="rId8"/>
    <sheet name="PREDRAČUN_VGO-1" sheetId="11" r:id="rId9"/>
    <sheet name="PREDRAČUN_VGO-2" sheetId="12" r:id="rId10"/>
    <sheet name="PREDRAČUN_VGO-2.1" sheetId="13" r:id="rId11"/>
    <sheet name="PREDRAČUN_VGO-2.1 (FAZA II)" sheetId="21" r:id="rId12"/>
    <sheet name="PREDRAČUN_VGO-2.1.1" sheetId="22" r:id="rId13"/>
    <sheet name="PREDRAČUN_VGO-3" sheetId="14" r:id="rId14"/>
    <sheet name="PREDRAČUN_VGO-3 (FAZA II)" sheetId="23" r:id="rId15"/>
    <sheet name="PREDRAČUN_VGO-3.1" sheetId="24" r:id="rId16"/>
  </sheets>
  <definedNames>
    <definedName name="_xlnm._FilterDatabase" localSheetId="7" hidden="1">'PREDRAČUN_VVA-5'!$D$26:$H$26</definedName>
    <definedName name="_xlnm.Print_Area" localSheetId="8">'PREDRAČUN_VGO-1'!$B$2:$I$195</definedName>
    <definedName name="_xlnm.Print_Area" localSheetId="9">'PREDRAČUN_VGO-2'!$B$2:$I$185</definedName>
    <definedName name="_xlnm.Print_Area" localSheetId="10">'PREDRAČUN_VGO-2.1'!$B$2:$I$172</definedName>
    <definedName name="_xlnm.Print_Area" localSheetId="11">'PREDRAČUN_VGO-2.1 (FAZA II)'!$B$2:$I$180</definedName>
    <definedName name="_xlnm.Print_Area" localSheetId="12">'PREDRAČUN_VGO-2.1.1'!$B$2:$I$141</definedName>
    <definedName name="_xlnm.Print_Area" localSheetId="13">'PREDRAČUN_VGO-3'!$B$2:$I$197</definedName>
    <definedName name="_xlnm.Print_Area" localSheetId="14">'PREDRAČUN_VGO-3 (FAZA II)'!$B$2:$I$165</definedName>
    <definedName name="_xlnm.Print_Area" localSheetId="15">'PREDRAČUN_VGO-3.1'!$B$2:$I$139</definedName>
    <definedName name="_xlnm.Print_Area" localSheetId="3">'PREDRAČUN_VVA-2'!$B$2:$I$203</definedName>
    <definedName name="_xlnm.Print_Area" localSheetId="4">'PREDRAČUN_VVA-2 (FAZA II)'!$B$2:$I$181</definedName>
    <definedName name="_xlnm.Print_Area" localSheetId="5">'PREDRAČUN_VVA-3'!$B$2:$I$186</definedName>
    <definedName name="_xlnm.Print_Area" localSheetId="6">'PREDRAČUN_VVA-4'!$B$2:$I$167</definedName>
    <definedName name="_xlnm.Print_Area" localSheetId="7">'PREDRAČUN_VVA-5'!$B$2:$I$146</definedName>
    <definedName name="_xlnm.Print_Area" localSheetId="0">REKAPITULACIJA!$B$1:$H$57</definedName>
    <definedName name="_xlnm.Print_Area" localSheetId="2">'SKUPNE POSTAVKE'!$B$2:$I$35</definedName>
    <definedName name="_xlnm.Print_Titles" localSheetId="8">'PREDRAČUN_VGO-1'!$10:$11</definedName>
    <definedName name="_xlnm.Print_Titles" localSheetId="9">'PREDRAČUN_VGO-2'!$10:$11</definedName>
    <definedName name="_xlnm.Print_Titles" localSheetId="10">'PREDRAČUN_VGO-2.1'!$10:$11</definedName>
    <definedName name="_xlnm.Print_Titles" localSheetId="11">'PREDRAČUN_VGO-2.1 (FAZA II)'!$10:$11</definedName>
    <definedName name="_xlnm.Print_Titles" localSheetId="12">'PREDRAČUN_VGO-2.1.1'!$10:$11</definedName>
    <definedName name="_xlnm.Print_Titles" localSheetId="13">'PREDRAČUN_VGO-3'!$10:$11</definedName>
    <definedName name="_xlnm.Print_Titles" localSheetId="14">'PREDRAČUN_VGO-3 (FAZA II)'!$10:$11</definedName>
    <definedName name="_xlnm.Print_Titles" localSheetId="15">'PREDRAČUN_VGO-3.1'!$10:$11</definedName>
    <definedName name="_xlnm.Print_Titles" localSheetId="3">'PREDRAČUN_VVA-2'!$10:$11</definedName>
    <definedName name="_xlnm.Print_Titles" localSheetId="4">'PREDRAČUN_VVA-2 (FAZA II)'!$10:$11</definedName>
    <definedName name="_xlnm.Print_Titles" localSheetId="5">'PREDRAČUN_VVA-3'!$10:$11</definedName>
    <definedName name="_xlnm.Print_Titles" localSheetId="6">'PREDRAČUN_VVA-4'!$10:$11</definedName>
    <definedName name="_xlnm.Print_Titles" localSheetId="7">'PREDRAČUN_VVA-5'!$10:$11</definedName>
    <definedName name="_xlnm.Print_Titles" localSheetId="2">'SKUPNE POSTAVKE'!$10:$11</definedName>
  </definedNames>
  <calcPr calcId="162913"/>
</workbook>
</file>

<file path=xl/calcChain.xml><?xml version="1.0" encoding="utf-8"?>
<calcChain xmlns="http://schemas.openxmlformats.org/spreadsheetml/2006/main">
  <c r="H81" i="24" l="1"/>
  <c r="H93" i="24"/>
  <c r="F89" i="24"/>
  <c r="H85" i="24"/>
  <c r="H83" i="24"/>
  <c r="H79" i="24"/>
  <c r="H26" i="24"/>
  <c r="F128" i="13"/>
  <c r="F116" i="13"/>
  <c r="F114" i="13"/>
  <c r="F124" i="12"/>
  <c r="F147" i="11"/>
  <c r="H100" i="25"/>
  <c r="F94" i="25"/>
  <c r="F88" i="25" s="1"/>
  <c r="H88" i="25" s="1"/>
  <c r="H92" i="25"/>
  <c r="H90" i="25"/>
  <c r="H86" i="25"/>
  <c r="H28" i="25"/>
  <c r="F120" i="10"/>
  <c r="F108" i="10"/>
  <c r="D171" i="9"/>
  <c r="H139" i="9"/>
  <c r="F128" i="9"/>
  <c r="F126" i="9"/>
  <c r="H126" i="9" s="1"/>
  <c r="F132" i="9"/>
  <c r="F134" i="9"/>
  <c r="H130" i="9"/>
  <c r="H128" i="9"/>
  <c r="H124" i="9"/>
  <c r="H34" i="9"/>
  <c r="F148" i="7"/>
  <c r="F150" i="7" s="1"/>
  <c r="F152" i="7" s="1"/>
  <c r="F144" i="7"/>
  <c r="F142" i="7"/>
  <c r="F91" i="24" l="1"/>
  <c r="H91" i="24" s="1"/>
  <c r="H89" i="24"/>
  <c r="H87" i="24"/>
  <c r="H94" i="25"/>
  <c r="F96" i="25"/>
  <c r="F98" i="25" s="1"/>
  <c r="H98" i="25" s="1"/>
  <c r="F136" i="9"/>
  <c r="H136" i="9" s="1"/>
  <c r="H134" i="9"/>
  <c r="H132" i="9"/>
  <c r="H72" i="25"/>
  <c r="H73" i="25"/>
  <c r="H76" i="25"/>
  <c r="H77" i="25"/>
  <c r="H80" i="25"/>
  <c r="H120" i="21"/>
  <c r="D165" i="20"/>
  <c r="D166" i="20"/>
  <c r="H140" i="7"/>
  <c r="H142" i="7"/>
  <c r="H144" i="7"/>
  <c r="H146" i="7"/>
  <c r="H152" i="7"/>
  <c r="H155" i="7"/>
  <c r="H159" i="7"/>
  <c r="H161" i="7"/>
  <c r="H163" i="7"/>
  <c r="H157" i="7" s="1"/>
  <c r="E189" i="7" s="1"/>
  <c r="H165" i="7"/>
  <c r="H167" i="7"/>
  <c r="H169" i="7"/>
  <c r="H171" i="7"/>
  <c r="H116" i="13"/>
  <c r="H114" i="13"/>
  <c r="H124" i="12"/>
  <c r="H133" i="11"/>
  <c r="H131" i="11"/>
  <c r="H70" i="25"/>
  <c r="H68" i="25"/>
  <c r="H66" i="25"/>
  <c r="H64" i="25"/>
  <c r="H62" i="25"/>
  <c r="H32" i="24"/>
  <c r="H38" i="23"/>
  <c r="H39" i="14"/>
  <c r="H32" i="22"/>
  <c r="H41" i="21"/>
  <c r="H39" i="13"/>
  <c r="H41" i="12"/>
  <c r="H36" i="11"/>
  <c r="H34" i="25"/>
  <c r="H36" i="10"/>
  <c r="H42" i="9"/>
  <c r="H40" i="20"/>
  <c r="H36" i="7"/>
  <c r="H16" i="26"/>
  <c r="H18" i="26"/>
  <c r="H20" i="26"/>
  <c r="D23" i="26"/>
  <c r="D135" i="25"/>
  <c r="D134" i="25"/>
  <c r="D133" i="25"/>
  <c r="D132" i="25"/>
  <c r="D131" i="25"/>
  <c r="D130" i="25"/>
  <c r="D129" i="25"/>
  <c r="F122" i="25"/>
  <c r="H122" i="25" s="1"/>
  <c r="H116" i="25"/>
  <c r="H114" i="25"/>
  <c r="H110" i="25"/>
  <c r="F108" i="25"/>
  <c r="F112" i="25"/>
  <c r="H112" i="25" s="1"/>
  <c r="H106" i="25"/>
  <c r="H104" i="25"/>
  <c r="H82" i="25"/>
  <c r="H65" i="25"/>
  <c r="F59" i="25"/>
  <c r="H59" i="25" s="1"/>
  <c r="F54" i="25"/>
  <c r="H54" i="25"/>
  <c r="H52" i="25"/>
  <c r="H50" i="25"/>
  <c r="H48" i="25"/>
  <c r="H46" i="25"/>
  <c r="H44" i="25"/>
  <c r="H42" i="25"/>
  <c r="H40" i="25"/>
  <c r="H38" i="25"/>
  <c r="H36" i="25"/>
  <c r="H32" i="25"/>
  <c r="H26" i="25"/>
  <c r="H24" i="25"/>
  <c r="H20" i="25"/>
  <c r="H18" i="25"/>
  <c r="H16" i="25"/>
  <c r="H30" i="23"/>
  <c r="H30" i="21"/>
  <c r="H30" i="12"/>
  <c r="H28" i="11"/>
  <c r="H28" i="10"/>
  <c r="H77" i="23"/>
  <c r="H16" i="21"/>
  <c r="H107" i="14"/>
  <c r="D127" i="24"/>
  <c r="D126" i="24"/>
  <c r="D125" i="24"/>
  <c r="D124" i="24"/>
  <c r="D123" i="24"/>
  <c r="D122" i="24"/>
  <c r="F115" i="24"/>
  <c r="F113" i="24"/>
  <c r="H113" i="24" s="1"/>
  <c r="H109" i="24"/>
  <c r="H107" i="24"/>
  <c r="H103" i="24"/>
  <c r="F101" i="24"/>
  <c r="F105" i="24" s="1"/>
  <c r="H105" i="24" s="1"/>
  <c r="H99" i="24"/>
  <c r="H97" i="24"/>
  <c r="H75" i="24"/>
  <c r="H73" i="24"/>
  <c r="H70" i="24"/>
  <c r="H67" i="24"/>
  <c r="H64" i="24"/>
  <c r="H62" i="24"/>
  <c r="H60" i="24"/>
  <c r="H58" i="24"/>
  <c r="F55" i="24"/>
  <c r="H55" i="24"/>
  <c r="F50" i="24"/>
  <c r="H50" i="24" s="1"/>
  <c r="H48" i="24"/>
  <c r="H46" i="24"/>
  <c r="H44" i="24"/>
  <c r="H42" i="24"/>
  <c r="H40" i="24"/>
  <c r="H38" i="24"/>
  <c r="H36" i="24"/>
  <c r="H34" i="24"/>
  <c r="H30" i="24"/>
  <c r="H24" i="24"/>
  <c r="H20" i="24"/>
  <c r="H18" i="24"/>
  <c r="H16" i="24"/>
  <c r="H62" i="23"/>
  <c r="H65" i="14"/>
  <c r="H63" i="14"/>
  <c r="H63" i="21"/>
  <c r="H109" i="23"/>
  <c r="H107" i="23"/>
  <c r="H105" i="23"/>
  <c r="H56" i="23"/>
  <c r="H137" i="14"/>
  <c r="H135" i="14"/>
  <c r="H111" i="14"/>
  <c r="H105" i="14"/>
  <c r="H92" i="14"/>
  <c r="H89" i="14"/>
  <c r="H118" i="14"/>
  <c r="H122" i="14"/>
  <c r="H57" i="14"/>
  <c r="D156" i="23"/>
  <c r="D155" i="23"/>
  <c r="D154" i="23"/>
  <c r="D153" i="23"/>
  <c r="D152" i="23"/>
  <c r="D151" i="23"/>
  <c r="D150" i="23"/>
  <c r="F143" i="23"/>
  <c r="H143" i="23"/>
  <c r="H137" i="23"/>
  <c r="H135" i="23"/>
  <c r="H131" i="23"/>
  <c r="F129" i="23"/>
  <c r="F133" i="23" s="1"/>
  <c r="H133" i="23" s="1"/>
  <c r="H127" i="23"/>
  <c r="H125" i="23"/>
  <c r="H121" i="23"/>
  <c r="H119" i="23"/>
  <c r="F113" i="23"/>
  <c r="F115" i="23" s="1"/>
  <c r="H111" i="23"/>
  <c r="H101" i="23"/>
  <c r="H99" i="23"/>
  <c r="H96" i="23"/>
  <c r="H93" i="23"/>
  <c r="H91" i="23"/>
  <c r="H90" i="23"/>
  <c r="H88" i="23"/>
  <c r="H86" i="23"/>
  <c r="H84" i="23"/>
  <c r="H83" i="23"/>
  <c r="H82" i="23"/>
  <c r="H80" i="23"/>
  <c r="H75" i="23"/>
  <c r="H73" i="23"/>
  <c r="H72" i="23"/>
  <c r="H66" i="23" s="1"/>
  <c r="E152" i="23" s="1"/>
  <c r="F69" i="23"/>
  <c r="H69" i="23"/>
  <c r="F64" i="23"/>
  <c r="H64" i="23"/>
  <c r="H60" i="23"/>
  <c r="H58" i="23"/>
  <c r="H54" i="23"/>
  <c r="H52" i="23"/>
  <c r="H50" i="23"/>
  <c r="H48" i="23"/>
  <c r="H46" i="23"/>
  <c r="H44" i="23"/>
  <c r="H42" i="23"/>
  <c r="H40" i="23"/>
  <c r="H36" i="23"/>
  <c r="H32" i="23"/>
  <c r="H28" i="23"/>
  <c r="H26" i="23"/>
  <c r="H12" i="23" s="1"/>
  <c r="E150" i="23" s="1"/>
  <c r="H24" i="23"/>
  <c r="H20" i="23"/>
  <c r="H18" i="23"/>
  <c r="H16" i="23"/>
  <c r="D129" i="22"/>
  <c r="D128" i="22"/>
  <c r="D127" i="22"/>
  <c r="D126" i="22"/>
  <c r="D125" i="22"/>
  <c r="D124" i="22"/>
  <c r="D123" i="22"/>
  <c r="F116" i="22"/>
  <c r="F114" i="22"/>
  <c r="H114" i="22" s="1"/>
  <c r="H110" i="22"/>
  <c r="H108" i="22"/>
  <c r="H104" i="22"/>
  <c r="F102" i="22"/>
  <c r="F106" i="22" s="1"/>
  <c r="H106" i="22" s="1"/>
  <c r="H102" i="22"/>
  <c r="H100" i="22"/>
  <c r="H98" i="22"/>
  <c r="H94" i="22"/>
  <c r="F88" i="22"/>
  <c r="F90" i="22"/>
  <c r="H90" i="22" s="1"/>
  <c r="H86" i="22"/>
  <c r="H84" i="22"/>
  <c r="H82" i="22"/>
  <c r="F80" i="22"/>
  <c r="H80" i="22" s="1"/>
  <c r="H78" i="22" s="1"/>
  <c r="E126" i="22" s="1"/>
  <c r="H75" i="22"/>
  <c r="H73" i="22"/>
  <c r="H70" i="22"/>
  <c r="H67" i="22"/>
  <c r="H64" i="22"/>
  <c r="H62" i="22"/>
  <c r="H60" i="22"/>
  <c r="F56" i="22"/>
  <c r="H56" i="22"/>
  <c r="F50" i="22"/>
  <c r="H50" i="22"/>
  <c r="H48" i="22"/>
  <c r="H46" i="22"/>
  <c r="H44" i="22"/>
  <c r="H42" i="22"/>
  <c r="H40" i="22"/>
  <c r="H38" i="22"/>
  <c r="H36" i="22"/>
  <c r="H34" i="22"/>
  <c r="H30" i="22"/>
  <c r="H26" i="22"/>
  <c r="H24" i="22"/>
  <c r="H20" i="22"/>
  <c r="H18" i="22"/>
  <c r="H16" i="22"/>
  <c r="H124" i="21"/>
  <c r="H122" i="21"/>
  <c r="H109" i="21"/>
  <c r="H97" i="21"/>
  <c r="H81" i="21"/>
  <c r="H73" i="21"/>
  <c r="H112" i="13"/>
  <c r="H95" i="13"/>
  <c r="H103" i="13"/>
  <c r="H63" i="13"/>
  <c r="H61" i="13"/>
  <c r="D171" i="21"/>
  <c r="D170" i="21"/>
  <c r="D169" i="21"/>
  <c r="D168" i="21"/>
  <c r="D167" i="21"/>
  <c r="D166" i="21"/>
  <c r="D165" i="21"/>
  <c r="F158" i="21"/>
  <c r="H158" i="21" s="1"/>
  <c r="H152" i="21"/>
  <c r="H150" i="21"/>
  <c r="H146" i="21"/>
  <c r="F144" i="21"/>
  <c r="H144" i="21"/>
  <c r="H138" i="21" s="1"/>
  <c r="E169" i="21" s="1"/>
  <c r="H142" i="21"/>
  <c r="H140" i="21"/>
  <c r="H136" i="21"/>
  <c r="H134" i="21"/>
  <c r="H128" i="21"/>
  <c r="H126" i="21"/>
  <c r="H114" i="21"/>
  <c r="H112" i="21"/>
  <c r="H106" i="21"/>
  <c r="H103" i="21"/>
  <c r="H101" i="21"/>
  <c r="H99" i="21"/>
  <c r="H96" i="21"/>
  <c r="H95" i="21"/>
  <c r="H93" i="21"/>
  <c r="H91" i="21"/>
  <c r="H89" i="21"/>
  <c r="H88" i="21"/>
  <c r="H87" i="21"/>
  <c r="H85" i="21"/>
  <c r="H84" i="21"/>
  <c r="H79" i="21"/>
  <c r="H77" i="21"/>
  <c r="H75" i="21"/>
  <c r="H74" i="21"/>
  <c r="F70" i="21"/>
  <c r="H70" i="21" s="1"/>
  <c r="H67" i="21" s="1"/>
  <c r="E167" i="21" s="1"/>
  <c r="F65" i="21"/>
  <c r="H65" i="21"/>
  <c r="H61" i="21"/>
  <c r="H59" i="21"/>
  <c r="H57" i="21"/>
  <c r="H55" i="21"/>
  <c r="H53" i="21"/>
  <c r="H51" i="21"/>
  <c r="H49" i="21"/>
  <c r="H47" i="21"/>
  <c r="H45" i="21"/>
  <c r="H43" i="21"/>
  <c r="H39" i="21"/>
  <c r="H35" i="21"/>
  <c r="H32" i="21"/>
  <c r="H28" i="21"/>
  <c r="H26" i="21"/>
  <c r="H24" i="21"/>
  <c r="H20" i="21"/>
  <c r="H18" i="21"/>
  <c r="H122" i="12"/>
  <c r="H126" i="12"/>
  <c r="H84" i="12"/>
  <c r="H79" i="12"/>
  <c r="H59" i="12"/>
  <c r="H67" i="12"/>
  <c r="H65" i="12"/>
  <c r="D178" i="11"/>
  <c r="H137" i="11"/>
  <c r="H129" i="11"/>
  <c r="H70" i="11"/>
  <c r="H68" i="11"/>
  <c r="E178" i="11" s="1"/>
  <c r="H119" i="11"/>
  <c r="H87" i="11"/>
  <c r="H102" i="11"/>
  <c r="H101" i="11"/>
  <c r="H108" i="11"/>
  <c r="H103" i="11"/>
  <c r="H90" i="11"/>
  <c r="H85" i="11"/>
  <c r="H79" i="11"/>
  <c r="H78" i="11"/>
  <c r="H62" i="10"/>
  <c r="H70" i="9"/>
  <c r="H66" i="20"/>
  <c r="H76" i="7"/>
  <c r="H74" i="7"/>
  <c r="H66" i="11"/>
  <c r="H64" i="11"/>
  <c r="H56" i="11"/>
  <c r="H38" i="11"/>
  <c r="H34" i="11"/>
  <c r="F114" i="10"/>
  <c r="H114" i="10" s="1"/>
  <c r="H106" i="10"/>
  <c r="H75" i="10"/>
  <c r="H68" i="7"/>
  <c r="H64" i="9"/>
  <c r="H56" i="10"/>
  <c r="H38" i="10"/>
  <c r="H44" i="9"/>
  <c r="H40" i="9"/>
  <c r="F133" i="20"/>
  <c r="H133" i="20"/>
  <c r="F119" i="20"/>
  <c r="H119" i="20" s="1"/>
  <c r="F111" i="20"/>
  <c r="H111" i="20"/>
  <c r="H115" i="20"/>
  <c r="H113" i="20"/>
  <c r="F62" i="20"/>
  <c r="H62" i="20"/>
  <c r="H38" i="7"/>
  <c r="H58" i="7"/>
  <c r="H56" i="7"/>
  <c r="H54" i="7"/>
  <c r="H52" i="7"/>
  <c r="H50" i="7"/>
  <c r="H48" i="7"/>
  <c r="H91" i="7"/>
  <c r="H116" i="7"/>
  <c r="H114" i="7"/>
  <c r="H115" i="24"/>
  <c r="F130" i="21"/>
  <c r="F132" i="21" s="1"/>
  <c r="H132" i="21" s="1"/>
  <c r="D169" i="20"/>
  <c r="D168" i="20"/>
  <c r="D167" i="20"/>
  <c r="D164" i="20"/>
  <c r="D163" i="20"/>
  <c r="D162" i="20"/>
  <c r="F155" i="20"/>
  <c r="F153" i="20" s="1"/>
  <c r="H153" i="20" s="1"/>
  <c r="H149" i="20"/>
  <c r="H147" i="20"/>
  <c r="H135" i="20" s="1"/>
  <c r="E167" i="20" s="1"/>
  <c r="H145" i="20"/>
  <c r="H143" i="20"/>
  <c r="H141" i="20"/>
  <c r="H139" i="20"/>
  <c r="H137" i="20"/>
  <c r="H131" i="20"/>
  <c r="H129" i="20"/>
  <c r="H127" i="20"/>
  <c r="H125" i="20"/>
  <c r="H117" i="20"/>
  <c r="H106" i="20"/>
  <c r="H104" i="20"/>
  <c r="H101" i="20"/>
  <c r="H98" i="20"/>
  <c r="H95" i="20"/>
  <c r="H93" i="20"/>
  <c r="H91" i="20"/>
  <c r="H90" i="20"/>
  <c r="H88" i="20"/>
  <c r="H85" i="20"/>
  <c r="H82" i="20"/>
  <c r="H80" i="20"/>
  <c r="F77" i="20"/>
  <c r="H77" i="20"/>
  <c r="H72" i="20"/>
  <c r="H70" i="20" s="1"/>
  <c r="E164" i="20" s="1"/>
  <c r="F68" i="20"/>
  <c r="H68" i="20" s="1"/>
  <c r="H64" i="20"/>
  <c r="H60" i="20"/>
  <c r="H58" i="20"/>
  <c r="H56" i="20"/>
  <c r="H54" i="20"/>
  <c r="H52" i="20"/>
  <c r="H50" i="20"/>
  <c r="H48" i="20"/>
  <c r="H46" i="20"/>
  <c r="H44" i="20"/>
  <c r="H42" i="20"/>
  <c r="H38" i="20"/>
  <c r="H34" i="20"/>
  <c r="H32" i="20"/>
  <c r="H30" i="20"/>
  <c r="H28" i="20"/>
  <c r="H26" i="20"/>
  <c r="H24" i="20"/>
  <c r="H20" i="20"/>
  <c r="H18" i="20"/>
  <c r="H16" i="20"/>
  <c r="H115" i="14"/>
  <c r="H88" i="14"/>
  <c r="H109" i="14"/>
  <c r="H119" i="14"/>
  <c r="H101" i="14"/>
  <c r="H99" i="14"/>
  <c r="H96" i="14"/>
  <c r="H82" i="14"/>
  <c r="H75" i="14"/>
  <c r="F141" i="14"/>
  <c r="H141" i="14" s="1"/>
  <c r="D188" i="14"/>
  <c r="D187" i="14"/>
  <c r="D186" i="14"/>
  <c r="D185" i="14"/>
  <c r="D184" i="14"/>
  <c r="D183" i="14"/>
  <c r="D182" i="14"/>
  <c r="F175" i="14"/>
  <c r="F173" i="14"/>
  <c r="H173" i="14" s="1"/>
  <c r="H169" i="14"/>
  <c r="H167" i="14"/>
  <c r="H163" i="14"/>
  <c r="F161" i="14"/>
  <c r="F165" i="14" s="1"/>
  <c r="H165" i="14" s="1"/>
  <c r="H159" i="14"/>
  <c r="H157" i="14"/>
  <c r="H153" i="14"/>
  <c r="H151" i="14"/>
  <c r="H149" i="14"/>
  <c r="H147" i="14"/>
  <c r="H139" i="14"/>
  <c r="H128" i="14"/>
  <c r="H126" i="14"/>
  <c r="H123" i="14"/>
  <c r="H112" i="14"/>
  <c r="H104" i="14"/>
  <c r="H103" i="14"/>
  <c r="H97" i="14"/>
  <c r="H95" i="14"/>
  <c r="H94" i="14"/>
  <c r="H91" i="14"/>
  <c r="H90" i="14"/>
  <c r="H84" i="14"/>
  <c r="H80" i="14"/>
  <c r="H78" i="14"/>
  <c r="H77" i="14"/>
  <c r="H76" i="14"/>
  <c r="F72" i="14"/>
  <c r="H133" i="14" s="1"/>
  <c r="F67" i="14"/>
  <c r="H67" i="14" s="1"/>
  <c r="H61" i="14"/>
  <c r="H59" i="14"/>
  <c r="H55" i="14"/>
  <c r="H53" i="14"/>
  <c r="H51" i="14"/>
  <c r="H49" i="14"/>
  <c r="H47" i="14"/>
  <c r="H45" i="14"/>
  <c r="H43" i="14"/>
  <c r="H41" i="14"/>
  <c r="H37" i="14"/>
  <c r="H33" i="14"/>
  <c r="H28" i="14"/>
  <c r="H26" i="14"/>
  <c r="H24" i="14"/>
  <c r="H20" i="14"/>
  <c r="H18" i="14"/>
  <c r="H16" i="14"/>
  <c r="F147" i="9"/>
  <c r="F151" i="9" s="1"/>
  <c r="H151" i="9" s="1"/>
  <c r="F128" i="10"/>
  <c r="F132" i="10" s="1"/>
  <c r="H132" i="10" s="1"/>
  <c r="F159" i="11"/>
  <c r="H159" i="11" s="1"/>
  <c r="F150" i="12"/>
  <c r="H150" i="12"/>
  <c r="F136" i="13"/>
  <c r="F140" i="13"/>
  <c r="H140" i="13" s="1"/>
  <c r="H84" i="13"/>
  <c r="D163" i="13"/>
  <c r="D162" i="13"/>
  <c r="D161" i="13"/>
  <c r="D160" i="13"/>
  <c r="D159" i="13"/>
  <c r="D158" i="13"/>
  <c r="D157" i="13"/>
  <c r="F150" i="13"/>
  <c r="H150" i="13"/>
  <c r="H144" i="13"/>
  <c r="H142" i="13"/>
  <c r="H138" i="13"/>
  <c r="H134" i="13"/>
  <c r="H132" i="13"/>
  <c r="H128" i="13"/>
  <c r="H126" i="13"/>
  <c r="F120" i="13"/>
  <c r="F122" i="13" s="1"/>
  <c r="H122" i="13" s="1"/>
  <c r="H118" i="13"/>
  <c r="H108" i="13"/>
  <c r="H106" i="13"/>
  <c r="H100" i="13"/>
  <c r="H97" i="13"/>
  <c r="H93" i="13"/>
  <c r="H91" i="13"/>
  <c r="H90" i="13"/>
  <c r="H88" i="13"/>
  <c r="H86" i="13"/>
  <c r="H83" i="13"/>
  <c r="H81" i="13"/>
  <c r="H80" i="13"/>
  <c r="H77" i="13"/>
  <c r="H75" i="13"/>
  <c r="H74" i="13"/>
  <c r="F71" i="13"/>
  <c r="H71" i="13"/>
  <c r="F65" i="13"/>
  <c r="H65" i="13"/>
  <c r="H59" i="13"/>
  <c r="H57" i="13"/>
  <c r="H55" i="13"/>
  <c r="H53" i="13"/>
  <c r="H51" i="13"/>
  <c r="H49" i="13"/>
  <c r="H47" i="13"/>
  <c r="H45" i="13"/>
  <c r="H35" i="13" s="1"/>
  <c r="E158" i="13" s="1"/>
  <c r="H43" i="13"/>
  <c r="H41" i="13"/>
  <c r="H37" i="13"/>
  <c r="H33" i="13"/>
  <c r="H30" i="13"/>
  <c r="H28" i="13"/>
  <c r="H26" i="13"/>
  <c r="H24" i="13"/>
  <c r="H20" i="13"/>
  <c r="H18" i="13"/>
  <c r="H16" i="13"/>
  <c r="H86" i="12"/>
  <c r="H77" i="12"/>
  <c r="H105" i="12"/>
  <c r="H102" i="12"/>
  <c r="H91" i="12"/>
  <c r="H90" i="12"/>
  <c r="D173" i="12"/>
  <c r="D172" i="12"/>
  <c r="D171" i="12"/>
  <c r="D170" i="12"/>
  <c r="D169" i="12"/>
  <c r="D168" i="12"/>
  <c r="D167" i="12"/>
  <c r="F160" i="12"/>
  <c r="F158" i="12"/>
  <c r="H158" i="12"/>
  <c r="H154" i="12"/>
  <c r="H152" i="12"/>
  <c r="H148" i="12"/>
  <c r="H146" i="12"/>
  <c r="H144" i="12"/>
  <c r="H140" i="12" s="1"/>
  <c r="E171" i="12" s="1"/>
  <c r="H142" i="12"/>
  <c r="H138" i="12"/>
  <c r="H136" i="12"/>
  <c r="F130" i="12"/>
  <c r="H130" i="12" s="1"/>
  <c r="H128" i="12"/>
  <c r="H117" i="12"/>
  <c r="H115" i="12"/>
  <c r="H112" i="12"/>
  <c r="H109" i="12"/>
  <c r="H107" i="12"/>
  <c r="H103" i="12"/>
  <c r="H101" i="12"/>
  <c r="H99" i="12"/>
  <c r="H97" i="12"/>
  <c r="H95" i="12"/>
  <c r="H94" i="12"/>
  <c r="H92" i="12"/>
  <c r="H82" i="12"/>
  <c r="H80" i="12"/>
  <c r="H78" i="12"/>
  <c r="F74" i="12"/>
  <c r="H74" i="12"/>
  <c r="H71" i="12" s="1"/>
  <c r="E169" i="12" s="1"/>
  <c r="F69" i="12"/>
  <c r="H69" i="12" s="1"/>
  <c r="H63" i="12"/>
  <c r="H61" i="12"/>
  <c r="H57" i="12"/>
  <c r="H55" i="12"/>
  <c r="H53" i="12"/>
  <c r="H51" i="12"/>
  <c r="H49" i="12"/>
  <c r="H47" i="12"/>
  <c r="H45" i="12"/>
  <c r="H43" i="12"/>
  <c r="H37" i="12" s="1"/>
  <c r="E168" i="12" s="1"/>
  <c r="H39" i="12"/>
  <c r="H35" i="12"/>
  <c r="H32" i="12"/>
  <c r="H28" i="12"/>
  <c r="H26" i="12"/>
  <c r="H24" i="12"/>
  <c r="H20" i="12"/>
  <c r="H18" i="12"/>
  <c r="H16" i="12"/>
  <c r="D186" i="7"/>
  <c r="D187" i="7"/>
  <c r="H145" i="11"/>
  <c r="H143" i="11"/>
  <c r="H107" i="11"/>
  <c r="H94" i="11"/>
  <c r="H95" i="11"/>
  <c r="D183" i="11"/>
  <c r="D182" i="11"/>
  <c r="D181" i="11"/>
  <c r="D180" i="11"/>
  <c r="D179" i="11"/>
  <c r="D177" i="11"/>
  <c r="D176" i="11"/>
  <c r="F169" i="11"/>
  <c r="F167" i="11" s="1"/>
  <c r="H163" i="11"/>
  <c r="H161" i="11"/>
  <c r="H157" i="11"/>
  <c r="H155" i="11"/>
  <c r="H153" i="11"/>
  <c r="H151" i="11"/>
  <c r="H147" i="11"/>
  <c r="H135" i="11"/>
  <c r="H124" i="11"/>
  <c r="H122" i="11"/>
  <c r="H116" i="11"/>
  <c r="H113" i="11"/>
  <c r="H111" i="11"/>
  <c r="H109" i="11"/>
  <c r="H105" i="11"/>
  <c r="H99" i="11"/>
  <c r="H97" i="11"/>
  <c r="H93" i="11"/>
  <c r="H91" i="11"/>
  <c r="H83" i="11"/>
  <c r="H81" i="11"/>
  <c r="H80" i="11"/>
  <c r="F75" i="11"/>
  <c r="H75" i="11"/>
  <c r="F62" i="11"/>
  <c r="H62" i="11"/>
  <c r="H60" i="11"/>
  <c r="H58" i="11"/>
  <c r="H54" i="11"/>
  <c r="H52" i="11"/>
  <c r="H50" i="11"/>
  <c r="H48" i="11"/>
  <c r="H46" i="11"/>
  <c r="H44" i="11"/>
  <c r="H42" i="11"/>
  <c r="H40" i="11"/>
  <c r="H30" i="11"/>
  <c r="H12" i="11" s="1"/>
  <c r="E176" i="11" s="1"/>
  <c r="H26" i="11"/>
  <c r="H24" i="11"/>
  <c r="H20" i="11"/>
  <c r="H18" i="11"/>
  <c r="H16" i="11"/>
  <c r="D155" i="10"/>
  <c r="D154" i="10"/>
  <c r="D153" i="10"/>
  <c r="D152" i="10"/>
  <c r="D151" i="10"/>
  <c r="D150" i="10"/>
  <c r="D149" i="10"/>
  <c r="F142" i="10"/>
  <c r="F140" i="10"/>
  <c r="H140" i="10" s="1"/>
  <c r="H138" i="10" s="1"/>
  <c r="E154" i="10" s="1"/>
  <c r="H136" i="10"/>
  <c r="H134" i="10"/>
  <c r="H130" i="10"/>
  <c r="H126" i="10"/>
  <c r="H124" i="10"/>
  <c r="H120" i="10"/>
  <c r="H112" i="10"/>
  <c r="H101" i="10"/>
  <c r="H99" i="10"/>
  <c r="H96" i="10"/>
  <c r="H93" i="10"/>
  <c r="H91" i="10"/>
  <c r="H90" i="10"/>
  <c r="H88" i="10"/>
  <c r="H86" i="10"/>
  <c r="H84" i="10"/>
  <c r="H82" i="10"/>
  <c r="H80" i="10"/>
  <c r="H77" i="10"/>
  <c r="H73" i="10"/>
  <c r="H72" i="10"/>
  <c r="F69" i="10"/>
  <c r="H69" i="10"/>
  <c r="F64" i="10"/>
  <c r="H64" i="10" s="1"/>
  <c r="H60" i="10"/>
  <c r="H58" i="10"/>
  <c r="H54" i="10"/>
  <c r="H52" i="10"/>
  <c r="H50" i="10"/>
  <c r="H48" i="10"/>
  <c r="H46" i="10"/>
  <c r="H44" i="10"/>
  <c r="H42" i="10"/>
  <c r="H40" i="10"/>
  <c r="H34" i="10"/>
  <c r="H30" i="10"/>
  <c r="H26" i="10"/>
  <c r="H24" i="10"/>
  <c r="H20" i="10"/>
  <c r="H18" i="10"/>
  <c r="H16" i="10"/>
  <c r="F56" i="9"/>
  <c r="H56" i="9" s="1"/>
  <c r="H103" i="9"/>
  <c r="H95" i="9"/>
  <c r="H105" i="9"/>
  <c r="H38" i="9"/>
  <c r="H28" i="9"/>
  <c r="H26" i="9"/>
  <c r="D174" i="9"/>
  <c r="D173" i="9"/>
  <c r="D172" i="9"/>
  <c r="D170" i="9"/>
  <c r="D169" i="9"/>
  <c r="D168" i="9"/>
  <c r="F161" i="9"/>
  <c r="F159" i="9"/>
  <c r="H159" i="9"/>
  <c r="H155" i="9"/>
  <c r="H153" i="9"/>
  <c r="H149" i="9"/>
  <c r="H145" i="9"/>
  <c r="H143" i="9"/>
  <c r="H120" i="9"/>
  <c r="H118" i="9"/>
  <c r="H115" i="9"/>
  <c r="H112" i="9"/>
  <c r="H110" i="9"/>
  <c r="H108" i="9"/>
  <c r="H107" i="9"/>
  <c r="H101" i="9"/>
  <c r="H99" i="9"/>
  <c r="H97" i="9"/>
  <c r="H94" i="9"/>
  <c r="H93" i="9"/>
  <c r="H90" i="9"/>
  <c r="H87" i="9"/>
  <c r="H85" i="9"/>
  <c r="H83" i="9"/>
  <c r="H82" i="9"/>
  <c r="H81" i="9"/>
  <c r="F78" i="9"/>
  <c r="H78" i="9"/>
  <c r="F72" i="9"/>
  <c r="H72" i="9" s="1"/>
  <c r="H68" i="9"/>
  <c r="H66" i="9"/>
  <c r="H62" i="9"/>
  <c r="H60" i="9"/>
  <c r="H58" i="9"/>
  <c r="H54" i="9"/>
  <c r="H52" i="9"/>
  <c r="H50" i="9"/>
  <c r="H48" i="9"/>
  <c r="H46" i="9"/>
  <c r="H32" i="9"/>
  <c r="H30" i="9"/>
  <c r="H24" i="9"/>
  <c r="H20" i="9"/>
  <c r="H18" i="9"/>
  <c r="H16" i="9"/>
  <c r="H28" i="7"/>
  <c r="H135" i="7"/>
  <c r="H127" i="7"/>
  <c r="H99" i="7"/>
  <c r="H90" i="7"/>
  <c r="H113" i="7"/>
  <c r="H93" i="7"/>
  <c r="H120" i="7"/>
  <c r="H119" i="7"/>
  <c r="H107" i="7"/>
  <c r="H106" i="7"/>
  <c r="H104" i="7"/>
  <c r="H103" i="7"/>
  <c r="H82" i="7"/>
  <c r="H80" i="7" s="1"/>
  <c r="E186" i="7" s="1"/>
  <c r="H30" i="7"/>
  <c r="D191" i="7"/>
  <c r="D190" i="7"/>
  <c r="D189" i="7"/>
  <c r="D188" i="7"/>
  <c r="D185" i="7"/>
  <c r="D184" i="7"/>
  <c r="F177" i="7"/>
  <c r="F175" i="7" s="1"/>
  <c r="H175" i="7" s="1"/>
  <c r="H132" i="7"/>
  <c r="H130" i="7"/>
  <c r="H124" i="7"/>
  <c r="H122" i="7"/>
  <c r="H118" i="7"/>
  <c r="H111" i="7"/>
  <c r="H109" i="7"/>
  <c r="H102" i="7"/>
  <c r="H97" i="7"/>
  <c r="H95" i="7"/>
  <c r="H92" i="7"/>
  <c r="F87" i="7"/>
  <c r="H87" i="7" s="1"/>
  <c r="F78" i="7"/>
  <c r="H78" i="7"/>
  <c r="H72" i="7"/>
  <c r="H70" i="7"/>
  <c r="H66" i="7"/>
  <c r="H64" i="7"/>
  <c r="H62" i="7"/>
  <c r="H60" i="7"/>
  <c r="H46" i="7"/>
  <c r="H44" i="7"/>
  <c r="H42" i="7"/>
  <c r="H40" i="7"/>
  <c r="H34" i="7"/>
  <c r="H26" i="7"/>
  <c r="H24" i="7"/>
  <c r="H20" i="7"/>
  <c r="H18" i="7"/>
  <c r="H16" i="7"/>
  <c r="H30" i="14"/>
  <c r="F148" i="21"/>
  <c r="H148" i="21"/>
  <c r="H155" i="20"/>
  <c r="H161" i="9"/>
  <c r="H160" i="12"/>
  <c r="H142" i="10"/>
  <c r="F116" i="10"/>
  <c r="H116" i="10" s="1"/>
  <c r="H139" i="11"/>
  <c r="F143" i="14"/>
  <c r="F145" i="14" s="1"/>
  <c r="H145" i="14" s="1"/>
  <c r="H88" i="22"/>
  <c r="H116" i="22"/>
  <c r="H167" i="11"/>
  <c r="H108" i="25"/>
  <c r="H110" i="10"/>
  <c r="H108" i="10"/>
  <c r="H147" i="9"/>
  <c r="H150" i="7"/>
  <c r="H128" i="10"/>
  <c r="H156" i="12"/>
  <c r="E172" i="12"/>
  <c r="F148" i="13"/>
  <c r="H148" i="13" s="1"/>
  <c r="H146" i="13" s="1"/>
  <c r="E162" i="13" s="1"/>
  <c r="H136" i="13"/>
  <c r="F92" i="22"/>
  <c r="H92" i="22" s="1"/>
  <c r="H175" i="14"/>
  <c r="F141" i="23"/>
  <c r="H141" i="23" s="1"/>
  <c r="H139" i="23" s="1"/>
  <c r="E155" i="23" s="1"/>
  <c r="H12" i="26" l="1"/>
  <c r="E23" i="26" s="1"/>
  <c r="E25" i="26" s="1"/>
  <c r="E27" i="26" s="1"/>
  <c r="H84" i="7"/>
  <c r="E187" i="7" s="1"/>
  <c r="H12" i="20"/>
  <c r="E162" i="20" s="1"/>
  <c r="H36" i="20"/>
  <c r="E163" i="20" s="1"/>
  <c r="H74" i="20"/>
  <c r="E165" i="20" s="1"/>
  <c r="H12" i="9"/>
  <c r="E168" i="9" s="1"/>
  <c r="H36" i="9"/>
  <c r="E169" i="9" s="1"/>
  <c r="H75" i="9"/>
  <c r="H122" i="9"/>
  <c r="E171" i="9" s="1"/>
  <c r="H12" i="10"/>
  <c r="E149" i="10" s="1"/>
  <c r="H66" i="10"/>
  <c r="E151" i="10" s="1"/>
  <c r="F120" i="25"/>
  <c r="H120" i="25" s="1"/>
  <c r="H118" i="25" s="1"/>
  <c r="E134" i="25" s="1"/>
  <c r="H56" i="25"/>
  <c r="E131" i="25" s="1"/>
  <c r="H72" i="11"/>
  <c r="E179" i="11" s="1"/>
  <c r="H68" i="13"/>
  <c r="E159" i="13" s="1"/>
  <c r="H130" i="13"/>
  <c r="E161" i="13" s="1"/>
  <c r="H12" i="21"/>
  <c r="E165" i="21" s="1"/>
  <c r="H37" i="21"/>
  <c r="E166" i="21" s="1"/>
  <c r="H112" i="22"/>
  <c r="E128" i="22" s="1"/>
  <c r="H53" i="22"/>
  <c r="E125" i="22" s="1"/>
  <c r="H28" i="22"/>
  <c r="E124" i="22" s="1"/>
  <c r="H12" i="22"/>
  <c r="E123" i="22" s="1"/>
  <c r="H34" i="23"/>
  <c r="E151" i="23" s="1"/>
  <c r="H111" i="24"/>
  <c r="E126" i="24" s="1"/>
  <c r="H52" i="24"/>
  <c r="E124" i="24" s="1"/>
  <c r="H12" i="24"/>
  <c r="H101" i="24"/>
  <c r="H95" i="24" s="1"/>
  <c r="E125" i="24" s="1"/>
  <c r="H28" i="24"/>
  <c r="E123" i="24" s="1"/>
  <c r="H77" i="24"/>
  <c r="E122" i="24"/>
  <c r="H72" i="14"/>
  <c r="H69" i="14" s="1"/>
  <c r="E184" i="14" s="1"/>
  <c r="H35" i="14"/>
  <c r="E183" i="14" s="1"/>
  <c r="H12" i="14"/>
  <c r="E182" i="14" s="1"/>
  <c r="H171" i="14"/>
  <c r="E187" i="14" s="1"/>
  <c r="H143" i="14"/>
  <c r="H131" i="14" s="1"/>
  <c r="E185" i="14" s="1"/>
  <c r="H12" i="13"/>
  <c r="E157" i="13" s="1"/>
  <c r="F132" i="12"/>
  <c r="H12" i="12"/>
  <c r="E167" i="12" s="1"/>
  <c r="F141" i="11"/>
  <c r="H141" i="11" s="1"/>
  <c r="H12" i="25"/>
  <c r="E129" i="25" s="1"/>
  <c r="H96" i="25"/>
  <c r="H84" i="25" s="1"/>
  <c r="E132" i="25" s="1"/>
  <c r="H102" i="25"/>
  <c r="E133" i="25" s="1"/>
  <c r="H30" i="25"/>
  <c r="E130" i="25" s="1"/>
  <c r="F118" i="10"/>
  <c r="H118" i="10" s="1"/>
  <c r="H104" i="10" s="1"/>
  <c r="E152" i="10" s="1"/>
  <c r="H157" i="9"/>
  <c r="E173" i="9" s="1"/>
  <c r="H141" i="9"/>
  <c r="E172" i="9" s="1"/>
  <c r="H12" i="7"/>
  <c r="E184" i="7" s="1"/>
  <c r="H96" i="22"/>
  <c r="E127" i="22" s="1"/>
  <c r="F124" i="13"/>
  <c r="H124" i="13" s="1"/>
  <c r="H32" i="7"/>
  <c r="E185" i="7" s="1"/>
  <c r="H151" i="20"/>
  <c r="E168" i="20" s="1"/>
  <c r="E170" i="9"/>
  <c r="H122" i="10"/>
  <c r="E153" i="10" s="1"/>
  <c r="H32" i="10"/>
  <c r="E150" i="10" s="1"/>
  <c r="H149" i="11"/>
  <c r="E181" i="11" s="1"/>
  <c r="F117" i="23"/>
  <c r="H117" i="23" s="1"/>
  <c r="H115" i="23"/>
  <c r="H103" i="23" s="1"/>
  <c r="E153" i="23" s="1"/>
  <c r="H127" i="11"/>
  <c r="E180" i="11" s="1"/>
  <c r="H32" i="11"/>
  <c r="E177" i="11" s="1"/>
  <c r="H130" i="21"/>
  <c r="H118" i="21" s="1"/>
  <c r="E168" i="21" s="1"/>
  <c r="H169" i="11"/>
  <c r="H165" i="11" s="1"/>
  <c r="E182" i="11" s="1"/>
  <c r="H120" i="13"/>
  <c r="H161" i="14"/>
  <c r="H155" i="14" s="1"/>
  <c r="E186" i="14" s="1"/>
  <c r="F156" i="21"/>
  <c r="H156" i="21" s="1"/>
  <c r="H154" i="21" s="1"/>
  <c r="E170" i="21" s="1"/>
  <c r="H113" i="23"/>
  <c r="H148" i="7"/>
  <c r="H138" i="7" s="1"/>
  <c r="E188" i="7" s="1"/>
  <c r="H129" i="23"/>
  <c r="H123" i="23" s="1"/>
  <c r="E154" i="23" s="1"/>
  <c r="H177" i="7"/>
  <c r="H173" i="7" s="1"/>
  <c r="E190" i="7" s="1"/>
  <c r="F121" i="20"/>
  <c r="H13" i="3" l="1"/>
  <c r="E29" i="26"/>
  <c r="G119" i="24"/>
  <c r="H119" i="24" s="1"/>
  <c r="H117" i="24" s="1"/>
  <c r="E127" i="24" s="1"/>
  <c r="E129" i="24" s="1"/>
  <c r="G179" i="14"/>
  <c r="H179" i="14" s="1"/>
  <c r="H177" i="14" s="1"/>
  <c r="E188" i="14" s="1"/>
  <c r="E190" i="14" s="1"/>
  <c r="H132" i="12"/>
  <c r="F134" i="12"/>
  <c r="H134" i="12" s="1"/>
  <c r="G126" i="25"/>
  <c r="H126" i="25" s="1"/>
  <c r="H124" i="25" s="1"/>
  <c r="E135" i="25" s="1"/>
  <c r="E137" i="25" s="1"/>
  <c r="H24" i="3" s="1"/>
  <c r="G147" i="23"/>
  <c r="H147" i="23" s="1"/>
  <c r="H145" i="23" s="1"/>
  <c r="E156" i="23" s="1"/>
  <c r="E158" i="23" s="1"/>
  <c r="G173" i="11"/>
  <c r="H173" i="11" s="1"/>
  <c r="H171" i="11" s="1"/>
  <c r="E183" i="11" s="1"/>
  <c r="E185" i="11" s="1"/>
  <c r="G146" i="10"/>
  <c r="H146" i="10" s="1"/>
  <c r="H144" i="10" s="1"/>
  <c r="E155" i="10" s="1"/>
  <c r="E157" i="10" s="1"/>
  <c r="G162" i="21"/>
  <c r="H162" i="21" s="1"/>
  <c r="H160" i="21" s="1"/>
  <c r="E171" i="21" s="1"/>
  <c r="E173" i="21" s="1"/>
  <c r="G165" i="9"/>
  <c r="H165" i="9" s="1"/>
  <c r="H163" i="9" s="1"/>
  <c r="E174" i="9" s="1"/>
  <c r="E176" i="9" s="1"/>
  <c r="H121" i="20"/>
  <c r="F123" i="20"/>
  <c r="H123" i="20" s="1"/>
  <c r="G120" i="22"/>
  <c r="H120" i="22" s="1"/>
  <c r="H118" i="22" s="1"/>
  <c r="E129" i="22" s="1"/>
  <c r="E131" i="22" s="1"/>
  <c r="G181" i="7"/>
  <c r="H181" i="7" s="1"/>
  <c r="H179" i="7" s="1"/>
  <c r="E191" i="7" s="1"/>
  <c r="E193" i="7" s="1"/>
  <c r="H110" i="13"/>
  <c r="E160" i="13" s="1"/>
  <c r="H33" i="3" l="1"/>
  <c r="E131" i="24"/>
  <c r="E133" i="24" s="1"/>
  <c r="H120" i="12"/>
  <c r="E170" i="12" s="1"/>
  <c r="E139" i="25"/>
  <c r="E141" i="25" s="1"/>
  <c r="H30" i="3"/>
  <c r="E133" i="22"/>
  <c r="E135" i="22" s="1"/>
  <c r="E178" i="9"/>
  <c r="E180" i="9" s="1"/>
  <c r="H20" i="3"/>
  <c r="H43" i="3"/>
  <c r="E175" i="21"/>
  <c r="E177" i="21" s="1"/>
  <c r="E195" i="7"/>
  <c r="E197" i="7" s="1"/>
  <c r="H18" i="3"/>
  <c r="H22" i="3"/>
  <c r="E159" i="10"/>
  <c r="E161" i="10" s="1"/>
  <c r="G154" i="13"/>
  <c r="H154" i="13" s="1"/>
  <c r="H152" i="13" s="1"/>
  <c r="E163" i="13" s="1"/>
  <c r="E165" i="13" s="1"/>
  <c r="H109" i="20"/>
  <c r="E166" i="20" s="1"/>
  <c r="H45" i="3"/>
  <c r="E160" i="23"/>
  <c r="E162" i="23" s="1"/>
  <c r="E187" i="11"/>
  <c r="E189" i="11" s="1"/>
  <c r="H26" i="3"/>
  <c r="E192" i="14"/>
  <c r="E194" i="14" s="1"/>
  <c r="H32" i="3"/>
  <c r="G164" i="12" l="1"/>
  <c r="H164" i="12" s="1"/>
  <c r="H162" i="12" s="1"/>
  <c r="E173" i="12" s="1"/>
  <c r="E175" i="12" s="1"/>
  <c r="E167" i="13"/>
  <c r="H29" i="3"/>
  <c r="E169" i="13"/>
  <c r="G159" i="20"/>
  <c r="H159" i="20" s="1"/>
  <c r="H157" i="20" s="1"/>
  <c r="E169" i="20" s="1"/>
  <c r="E171" i="20" s="1"/>
  <c r="H28" i="3" l="1"/>
  <c r="H35" i="3" s="1"/>
  <c r="E177" i="12"/>
  <c r="E179" i="12"/>
  <c r="H41" i="3"/>
  <c r="H47" i="3" s="1"/>
  <c r="E173" i="20"/>
  <c r="E175" i="20" s="1"/>
  <c r="H51" i="3" l="1"/>
  <c r="H53" i="3" s="1"/>
  <c r="H55" i="3" s="1"/>
  <c r="H36" i="3"/>
  <c r="H37" i="3" s="1"/>
  <c r="H48" i="3"/>
  <c r="H49" i="3" s="1"/>
</calcChain>
</file>

<file path=xl/sharedStrings.xml><?xml version="1.0" encoding="utf-8"?>
<sst xmlns="http://schemas.openxmlformats.org/spreadsheetml/2006/main" count="3119" uniqueCount="405">
  <si>
    <t>Postavka</t>
  </si>
  <si>
    <t>Količina</t>
  </si>
  <si>
    <t>Opis postavke</t>
  </si>
  <si>
    <t>Opomba postavke</t>
  </si>
  <si>
    <t>Normativ</t>
  </si>
  <si>
    <t xml:space="preserve">Enota </t>
  </si>
  <si>
    <t>Cena za enoto</t>
  </si>
  <si>
    <t>1 PREDDELA</t>
  </si>
  <si>
    <t>1.1 Geodetska dela</t>
  </si>
  <si>
    <t>2 ZEMELJSKA DELA IN TEMELJENJE</t>
  </si>
  <si>
    <t>PREDDELA SKUPAJ:</t>
  </si>
  <si>
    <t>ZEMELJSKA DELA IN TEMELJENJE SKUPAJ:</t>
  </si>
  <si>
    <t>TUJE STORITVE SKUPAJ:</t>
  </si>
  <si>
    <t>Cena skupaj</t>
  </si>
  <si>
    <t xml:space="preserve">  CENA SKUPAJ (brez DDV)</t>
  </si>
  <si>
    <t xml:space="preserve">  CENA SKUPAJ (z DDV)</t>
  </si>
  <si>
    <t>Projekt:</t>
  </si>
  <si>
    <t>Načrt:</t>
  </si>
  <si>
    <t>Faza:</t>
  </si>
  <si>
    <t>kos</t>
  </si>
  <si>
    <t>m2</t>
  </si>
  <si>
    <t>m1</t>
  </si>
  <si>
    <t>m3</t>
  </si>
  <si>
    <t>Projektantski nadzor.</t>
  </si>
  <si>
    <t>ura</t>
  </si>
  <si>
    <t>kom</t>
  </si>
  <si>
    <t>NEPREDVIDENA DELA SKUPAJ:</t>
  </si>
  <si>
    <t>Postavitev ter zavarovanje prečnih profilov iz desk 2,5 x 5,0 cm x 20 cm, na dveh lesenih količkih 10 x 10 cm, na potrebni višini s potrebnimi označbami.</t>
  </si>
  <si>
    <t>Planum naravnih temeljnih tal v težki zemljini, ročno planiranje in strojno utrjevanje dna gradbene jame v točnosti +- 3cm.</t>
  </si>
  <si>
    <t>Dobava in vgraditev peščenega materiala granulacije 0 do 8 mm za peščeno ležišče cevi (POSTELJICA) s sprotno višinsko kontrolo do predpisane kote dna cevi (10cm + D/10) z komprimacijo do stopnje 97% SPP, vključno z nabavo in transportom materiala.</t>
  </si>
  <si>
    <t>EV DN 100</t>
  </si>
  <si>
    <t>EV DN 80</t>
  </si>
  <si>
    <t xml:space="preserve">kos </t>
  </si>
  <si>
    <t>NH DN 80</t>
  </si>
  <si>
    <t>N kos DN 80</t>
  </si>
  <si>
    <t>F kos DN 100</t>
  </si>
  <si>
    <t>FF kos DN 80/500</t>
  </si>
  <si>
    <t>E kos DN 100</t>
  </si>
  <si>
    <t>1.2 Ostala dela</t>
  </si>
  <si>
    <t>Nadzor upravljavca vodovoda</t>
  </si>
  <si>
    <t>Dobava in polaganje PVC opozorilnega traku z napisom POZOR VODOVOD.</t>
  </si>
  <si>
    <t>Podbetoniranje malih kap za zasune</t>
  </si>
  <si>
    <t>Dobava in nasutje gramoznih krogel ob hidrantih vsled pravilnega odtekanja vode po njihovem delovanju, ca 1 m3/kom</t>
  </si>
  <si>
    <t>Postavitev drogov z oznakami zasunov. Drog je iz jeklenih cevi fi 2" višine 2 m (temeljen v bet. bloku 40/40/80 cm iz C12/15). Drog mora biti antikorozijsko zaščiten.</t>
  </si>
  <si>
    <t>Čiščenje trase po končanih delih (ocena, obračun po dejanskih stroških)</t>
  </si>
  <si>
    <t>Kataster položenih vodov</t>
  </si>
  <si>
    <t>ZAKLJUČNA DELA SKUPAJ:</t>
  </si>
  <si>
    <t>Razna nepredvidena dela, ki se pojavijo v času izvajanja gradnje (10% od vseh del)</t>
  </si>
  <si>
    <t>Tlačni preizkus cevovoda v skladu z navodili standarda      EN 805, z konrolo nadzornega organa</t>
  </si>
  <si>
    <t>PH DN 80</t>
  </si>
  <si>
    <t>Rušitev in odvoz obstoječega vodovodnega voda na trajno deponijo vključno z izkopom, strojnim nakladanjem ter pridobitev evidenčnih listov odvečnega materiala.</t>
  </si>
  <si>
    <t>Ispiranje cevovoda ter izvedba dezinfekcije z klornim šokom s strani pooblaščene organizacije.</t>
  </si>
  <si>
    <t>Analiza vzorca pitne vode s strani pooblaščene organizacije.</t>
  </si>
  <si>
    <t>Izdelava geodetskega posnetka vodovoda s certifikatom ter predaja v tiskani in digitalni obliki z izvedbo postopka vnosa v javni kataster</t>
  </si>
  <si>
    <t>Objekt:</t>
  </si>
  <si>
    <t>5 TUJE STORITVE</t>
  </si>
  <si>
    <t>6 ZAKLJUČNA DELA</t>
  </si>
  <si>
    <t>7 NEPREDVIDENA DELA</t>
  </si>
  <si>
    <t>Spojka univerzalna DN 100 (enojna)</t>
  </si>
  <si>
    <t>MMK kos DN 100/11°</t>
  </si>
  <si>
    <t>MMK kos DN 100/22°</t>
  </si>
  <si>
    <t>PE-HD DN 110</t>
  </si>
  <si>
    <t>Lokacija:</t>
  </si>
  <si>
    <t>Občina Medvode</t>
  </si>
  <si>
    <t>Dobava in vgraditev peščenega materiala granulacije 0 do 16 mm s komprimacijo, v coni cevovoda v debelini 30 cm nad temenom, s komprimacijo v plasteh po 20 cm, zbitost 95% po proctorju, vključno z nabavo in transportom materiala.</t>
  </si>
  <si>
    <t>T kos DN 100/80</t>
  </si>
  <si>
    <t>MMK kos DN 100/45°</t>
  </si>
  <si>
    <t>X kos DN 100</t>
  </si>
  <si>
    <t>DN 100</t>
  </si>
  <si>
    <t>VOZIŠČNE KONSTRUKCIJE SKUPAJ:</t>
  </si>
  <si>
    <t>Dobava in polaganje nosilne plasti bituminiziranega drobljenca AC 22 base B50/70 A3 - debelina plasti 7 cm.                                                                                                                Opomba: na lokalni cesti.</t>
  </si>
  <si>
    <t>Pobrizg podlage z bitumensko emulzijo 0,4 kg/m2.</t>
  </si>
  <si>
    <t>Nabava, transport in vgajevanje obrabnozaporne plasti asfaltnega betona AB-11s.
- debelina plasti 3 cm.                                                                                                                             Opomba: na lokalni cesti.</t>
  </si>
  <si>
    <t>Izdelava bankine iz drobljenca</t>
  </si>
  <si>
    <t xml:space="preserve">  DDV (22%)</t>
  </si>
  <si>
    <t>Objekt/Storitev</t>
  </si>
  <si>
    <t>Skupna cena                   (brez DDV-ja)</t>
  </si>
  <si>
    <t>1.</t>
  </si>
  <si>
    <t>CENA SKUPAJ (brez DDV-ja):</t>
  </si>
  <si>
    <t>DDV (22%):</t>
  </si>
  <si>
    <t>CENA SKUPAJ (z DDV-jem):</t>
  </si>
  <si>
    <t>T kos DN 100/50</t>
  </si>
  <si>
    <t>Spojka univerzalna DN 80 (enojna)</t>
  </si>
  <si>
    <t>T kos DN 80/80</t>
  </si>
  <si>
    <t>PE-HD DN 90</t>
  </si>
  <si>
    <t>3/1 Načrt vodovoda</t>
  </si>
  <si>
    <t>Uporabljajo se izključno obojke s sidrnim spojem</t>
  </si>
  <si>
    <t>PE-HD DN 90 mm</t>
  </si>
  <si>
    <t>Hišni priključki</t>
  </si>
  <si>
    <t>Naselje Vaše, Goričane in Ladja</t>
  </si>
  <si>
    <t xml:space="preserve">Vodovodni sistem v naselju Vaše, Goričane in Ladja
</t>
  </si>
  <si>
    <t>1177; 1177-VOD</t>
  </si>
  <si>
    <r>
      <rPr>
        <b/>
        <sz val="16"/>
        <color indexed="8"/>
        <rFont val="Arial"/>
        <family val="2"/>
        <charset val="238"/>
      </rPr>
      <t xml:space="preserve">REKAPITULACIJA STROŠKOV </t>
    </r>
    <r>
      <rPr>
        <b/>
        <sz val="12"/>
        <color indexed="8"/>
        <rFont val="Arial"/>
        <family val="2"/>
        <charset val="238"/>
      </rPr>
      <t xml:space="preserve">                                                                                                      VODOVOD                                                                                                                                                   VVA-1, VVA-2, VVA-2.1, VVA-3, VVA-4, VGO-1, VGO-2, VGO-2.1 in VGO-3                                                                                                                                                                                                                                                                                                             </t>
    </r>
  </si>
  <si>
    <t>Nalaganje, dovoz in razsip izkopanega humusa, utrjevanje in zatravitev.</t>
  </si>
  <si>
    <t>Izdelava sidrnih blokov in podstavkov iz cementnega betona C8/10 v povprečni količini 0,20 m3/kom vključno z opaži in dodatnim izkopom</t>
  </si>
  <si>
    <t>Izvedba ureditve meje povsod, kjer se med gradnjo porušijo mejniki s strani pooblaščenega geodeta, kom - mejnik</t>
  </si>
  <si>
    <t>Predračun z rekapitulacijo stroškov                                                                                                               VODOVOD                                                                                                                                                                                    VVA-2</t>
  </si>
  <si>
    <t>ur</t>
  </si>
  <si>
    <t>Črpanje vode v času gradnje. Ocenjeno število ur. Obračun po dejanskih količinah.</t>
  </si>
  <si>
    <t>3 JAŠKI</t>
  </si>
  <si>
    <t>JAŠKI SKUPAJ:</t>
  </si>
  <si>
    <t>kpl</t>
  </si>
  <si>
    <t>Komplet</t>
  </si>
  <si>
    <t>Izdelava blazine pod temeljem objekta iz prodca v debelini nad 30 cm</t>
  </si>
  <si>
    <t>Izdelava klina iz zrnate kamnine - 3. kategorije z dobavo iz gramoznice</t>
  </si>
  <si>
    <t>Zasip do obstoječega terena</t>
  </si>
  <si>
    <t>Temeljenje tipskega jaška</t>
  </si>
  <si>
    <t xml:space="preserve">Izkop obstoječega terena. </t>
  </si>
  <si>
    <t xml:space="preserve">Izkop vezljive zemljine/zrnate kamnine v  težki kamnini za gradbene jame za objekte 2,0 x 2,0m, globine 2,0 do 4,0 m - strojno, planiranje dna ročno.                  </t>
  </si>
  <si>
    <t>Ureditev planuma temeljnih tal vezljive zemljine - 3. kategorije</t>
  </si>
  <si>
    <t>Zasipanje kanala izven cone cevovoda iz naravno pridobljenega prodno peščenega nasipnega materiala v plasteh d=20 cm in komprimacijo do stopnje 95% po proctorju, vključno z nabavo in transportom materiala. Zasip do globine 40 cm pred predvidenim asfaltom.</t>
  </si>
  <si>
    <t>Izdelava AB temeljenja pod predvidenim vodovodnim jaškom dimenzije 2,0x2,0m.</t>
  </si>
  <si>
    <t>Podbetoniranje cestne kape za podzemni hidrant</t>
  </si>
  <si>
    <t xml:space="preserve">Dobava in vgraditev tipskega vodotesnega AB vodovodnega jaška 2.0x2.0m in globine do 2,0m. Jašek v kompletu, s preboji za cevovode, s tesnenjem z vodotesno malto,  hidroizolacijo, s sidrno malto, 2x LŽ pokrovom 400kN (povozne površine), 2x vstopno lestvijo iz nerjavečega materiala (AISI 316).            </t>
  </si>
  <si>
    <t>Količina odvoza se prilagaja vgrajeni količini izkopanega materiala.</t>
  </si>
  <si>
    <t>T kos DN 100/100</t>
  </si>
  <si>
    <t>FF kos DN 100/1000</t>
  </si>
  <si>
    <t>FF kos DN 80/1000</t>
  </si>
  <si>
    <t>S kolesom</t>
  </si>
  <si>
    <t>MDK DN 100</t>
  </si>
  <si>
    <t xml:space="preserve">FFK Q kos 90° DN 50 </t>
  </si>
  <si>
    <t>EV DN 50</t>
  </si>
  <si>
    <t>Jeklena zaščitna cev DN250mm</t>
  </si>
  <si>
    <t>PREČKANJE KANALIZIRANEGA VODOTOKA</t>
  </si>
  <si>
    <t>Izvedba vseh potrebnih del pri izvedbi križanja komunalnega kanala z obstoječim kanaliziranim vodotokom 2. reda, vključno z potrebnim zavarovanjem,  ročnim izkopom, ščitenjem vodotoka, vgradnjo zaščitne cevi za vodovod.</t>
  </si>
  <si>
    <t>Vodotok</t>
  </si>
  <si>
    <t>Cesta</t>
  </si>
  <si>
    <t>Dobava in vgradnja novih tlakovcev namestih, kjer so bili tlakovci rušeni, v kompletu z vsemi potrebnimi deli in materialom.</t>
  </si>
  <si>
    <t>Dobava in vgradnja novih robnikov 8/12 cm s podložnim in veznim betonom C_12 na mestih, kjer so bili robniki rušeni, ter z vsemi potrebnimi deli in materialom.</t>
  </si>
  <si>
    <t>Izvedba detajla prečnega prekopa cest: Bitumenski drobir BD pod asfaltom v deb. 30 cm,  položitev PVC folije ali strešne lepenke, z ravno zgornjo površino. Zabetoniranje nad slojem PVC ali strešne lepenke do višine obst. asfalta. Obračun po dejanskih količinah</t>
  </si>
  <si>
    <t>Sanacija prekopa ceste: odkop betonskega sloja nad PVC folijo ali strešno lepenko z odvozom na stalno deponijo  gradbenih materialov v oddaljenosti do 20 km, razkladanje in razgrinjanje, komplet s plačilom taks za deponiranje. Obračun po dejanskih količinah</t>
  </si>
  <si>
    <t>Rušenje obstoječih tlakovcev. Nalaganje in odvoz na stalno deponijo v oddaljenosti do 20 km in plačilo taks.</t>
  </si>
  <si>
    <t>Rušenje obstoječih robnikov 8/12cm. Nalaganje in odvoz na stalno deponijo v oddaljenosti do 20 km in plačilo taks.</t>
  </si>
  <si>
    <t>Odstranitev oz. premaknitev cestne signalizacije v času gradnje z vzpostavitvijo v prvotno stanje (prometni znaki, označ. tablice, reklamne table)</t>
  </si>
  <si>
    <t>Izvedba meritev nosilnosti in zgoščenosti nosilnega tampona z izdajo atesta (povozne površine). Št. meritev</t>
  </si>
  <si>
    <t>Predračun z rekapitulacijo stroškov                                                                                                               VODOVOD                                                                                                                                                                                    VVA-3</t>
  </si>
  <si>
    <t>Zasipanje kanala izven cone cevovoda iz naravno pridobljenega prodno peščenega nasipnega materiala v plasteh d=20 cm in komprimacijo do stopnje 95% po proctorju, vključno z nabavo in transportom materiala. Zasip do globine 40 cm pred predvidenim asfaltom v cesti oz zasip do planuma humusa izven cestišča (travnik).</t>
  </si>
  <si>
    <t xml:space="preserve">FFR kos DN 80/100 </t>
  </si>
  <si>
    <t>FFK kos DN 100/30°</t>
  </si>
  <si>
    <t>MMK kos DN 100/30°</t>
  </si>
  <si>
    <t>Predračun z rekapitulacijo stroškov                                                                                                               VODOVOD                                                                                                                                                                                    VVA-4</t>
  </si>
  <si>
    <t>Predračun z rekapitulacijo stroškov                                                                                                               VODOVOD                                                                                                                                                                                    VGO-1</t>
  </si>
  <si>
    <t>5 VOZIŠČNE KONSTRUKCIJE</t>
  </si>
  <si>
    <t>6 TUJE STORITVE</t>
  </si>
  <si>
    <t>7 ZAKLJUČNA DELA</t>
  </si>
  <si>
    <t>8 NEPREDVIDENA DELA</t>
  </si>
  <si>
    <t>Predračun z rekapitulacijo stroškov                                                                                                               VODOVOD                                                                                                                                                                                    VGO-2</t>
  </si>
  <si>
    <t>DUKTIL DN100</t>
  </si>
  <si>
    <t>DUKTIL DN80</t>
  </si>
  <si>
    <t>Predračun z rekapitulacijo stroškov                                                                                                               VODOVOD                                                                                                                                                                                    VGO-2.1</t>
  </si>
  <si>
    <t>Navezava na obstoječ vodovod v obstoječem jašku. Izvedba preboja v steno jaška in vodotesna sanacija preboja.  Upoštevati objave o izpadu oskrbe:</t>
  </si>
  <si>
    <t>Prerez obstoječega cevovoda z izvedbo navezave. Upoštevati objave o izpadu oskrbe:</t>
  </si>
  <si>
    <t>Predračun z rekapitulacijo stroškov                                                                                                               VODOVOD                                                                                                                                                                                    VGO-3</t>
  </si>
  <si>
    <t>DUKTIL DN200</t>
  </si>
  <si>
    <t>Spojka univerzalna DN 200 (enojna)</t>
  </si>
  <si>
    <t>T kos DN 200/100</t>
  </si>
  <si>
    <t>Vodovod VVA-2</t>
  </si>
  <si>
    <t>Vodovod VVA-3</t>
  </si>
  <si>
    <t>Vodovod VVA-4</t>
  </si>
  <si>
    <t>Vodovod VGO-1</t>
  </si>
  <si>
    <t>Vodovod VGO-2</t>
  </si>
  <si>
    <t>Vodovod VGO-3</t>
  </si>
  <si>
    <t xml:space="preserve">Strojni izkop humusa v primeru poteka trase vodovoda v travniku oz njivi. Globina izkopa 0,2 m, širina 2,0m in deponiranje v razdlaji 1 m od gradbene jame oz. nakaldanje in odvoz na začasno deponijo v razdalji do 5 km in razkladanje. </t>
  </si>
  <si>
    <t xml:space="preserve">Dobava in postavitev opaža za vertikalno razpiranje gradbene jame oz. rova pri globini nad 1 m, kampadno v dolžini 6,0 m.               </t>
  </si>
  <si>
    <t>Lomna izvedba</t>
  </si>
  <si>
    <t>ZR DN 50 (avtomatski)                                                      OPOMBA: Komplet v toplotno izoliranem AB jašku z LTŽ pokrovom vključno z vso potrebno armaturo (EV zasun z ročnim kolesom, 2xFF, T kos,…)</t>
  </si>
  <si>
    <t xml:space="preserve">Zakoličba trase vodovoda, s strani pooblaščenega geodeta, z lesenimi količki 4 x 4 cm ter vpisano številko profila in stacionažo na leseni tablici, vključno z zavarovanjem s trikotnikom iz letev 2,5 x 2,5 cm na količkih. Izdelava zapisnika o zakoličbi vodovoda. </t>
  </si>
  <si>
    <t>Ureditev provizorijev za prehod preko jarkov v času gradnje, v skladu s predpisi iz varstva pri gradbenem delu.
2x ploh (L=300cm, š=30cm, d=4,8cm)                                             2x deska (L=300cm, š=10cm, d=1,8cm)                                        8x tramič (L=120cm, š=4,8 x 4,8cm)                                                                          Opomba: Količina je ocenjena. Obračun po dejanskih stroških.</t>
  </si>
  <si>
    <t>Zavarovanje gradbišča med gradnjo vključno s pridobivanjem dovoljenja za delno zaporo ceste, prometno signalizacijo kot so: letve, opozorilne vrvice, semaforizacija, vključno z odstranitvijo prometne signalizacije znaki, svetlobna telesa, mahači.</t>
  </si>
  <si>
    <t>Rezkanje in odvoz asfaltne krovne plasti v debelini do 4 cm.</t>
  </si>
  <si>
    <t>m</t>
  </si>
  <si>
    <t xml:space="preserve">Dobava in vgrajevanja nevezane nosilne plasti enakomerno zrnatega drobljenca (D 22) iz kamnine v deb. min. 25 cm (transport iz gramoznice).                                                                                                                   </t>
  </si>
  <si>
    <t xml:space="preserve">Dobava in vgrajevanja posteljice iz kamnitega materiala (od tega 20 cm iz zmrzlinsko odpornega) v debelini 30 cm.                                                                                                                 </t>
  </si>
  <si>
    <t xml:space="preserve">Dobava in vgraditev tipskega vodotesnega AB vodovodnega jaška 2.0x2.0m in globine do 2,0m. Jašek v kompletu, s preboji za cevovode, s tesnenjem z vodotesno malto,  hidroizolacijo, s sidrno malto, LŽ pokrovom 400kN (povozne površine), vstopno lestvijo iz nerjavečega materiala (AISI 316).            </t>
  </si>
  <si>
    <t>Rušenje obstoječih robnikov 8/12cm. Nalaganje in odvoz na stalno deponijo in plačilo taks.</t>
  </si>
  <si>
    <t>FFK Q kos 45° DN 80</t>
  </si>
  <si>
    <t>FFR kos DN 100 / DN 50</t>
  </si>
  <si>
    <t>Predračun z rekapitulacijo stroškov                                                                                                               VODOVOD                                                                                                                                                                                    VVA-2 (FAZA II.)</t>
  </si>
  <si>
    <t>Zasip gradbene jame  iz naravno pridobljenega prodno peščenega nasipnega materiala v plasteh d=20 cm in komprimacijo do stopnje 95% po proctorju, vključno z nabavo in transportom materiala. Zasip do globine 55 cm pred predvidenim asfaltom.</t>
  </si>
  <si>
    <t>Zasipanje kanala izven cone cevovoda iz naravno pridobljenega prodno peščenega nasipnega materiala v plasteh d=20 cm in komprimacijo do stopnje 95% po proctorju, vključno z nabavo in transportom materiala. Zasip do globine 55 cm pred predvidenim asfaltom.</t>
  </si>
  <si>
    <t>Zasipanje kanala izven cone cevovoda iz naravno pridobljenega prodno peščenega nasipnega materiala v plasteh d=20 cm in komprimacijo do stopnje 95% po proctorju, vključno z nabavo in transportom materiala. Zasip do globine 55 cm pred predvidenim asfaltom v cesti oz zasip do planuma humusa izven cestišča (travnik).</t>
  </si>
  <si>
    <t>Z vgradno garnituro, prilagojeno terenu in LTŽ cestno kapo</t>
  </si>
  <si>
    <t>LTŽ cestna kapa</t>
  </si>
  <si>
    <t>Podbetoniranje ovalnih kap za podzemne hidrante</t>
  </si>
  <si>
    <t>Rušitev in odvoz obstoječega vodovodnega jaška na trajno deponijo vključno z demontažo vseh vodovodnih inštalacij, izkopom, strojnim nakladanjem ter pridobitev evidenčnih listov odvečnega materiala. Obračun po dejanskem stanju.</t>
  </si>
  <si>
    <t>Demontaža in odvoz nadzemnih elementov ukinjenega obstoječega vodovoda (cestne kape, zasuni, hidrnti,…) z odvozom na trajno deponijo ter pridobitvijo evidenčnih listov odvečnega materiala. Obračun po dejanskem stanju.</t>
  </si>
  <si>
    <t xml:space="preserve">FFR kos DN 150/100 </t>
  </si>
  <si>
    <t>FFK kos 45° DN 80</t>
  </si>
  <si>
    <t>FFK kos 45° DN 100</t>
  </si>
  <si>
    <t>FFK kos 22° DN 100</t>
  </si>
  <si>
    <t>Navezava obstoječega PD-HD DN 90 mm</t>
  </si>
  <si>
    <t>FFK kos Q DN 100/11°</t>
  </si>
  <si>
    <t>Spojka univerzalna DN 50 (enojna)</t>
  </si>
  <si>
    <t>Navezava obstoječega PD-HD DN 63 mm</t>
  </si>
  <si>
    <t>FFR kos DN 100/50</t>
  </si>
  <si>
    <t>Navezava na predviden vodovod DN 100. Upoštevati objave o izpadu oskrbe:</t>
  </si>
  <si>
    <t>Predračun z rekapitulacijo stroškov                                                                                                               VODOVOD                                                                                                                                                                                    VGO-2.1 (FAZA II.)</t>
  </si>
  <si>
    <t>Zasipanje kanala izven cone cevovoda iz naravno pridobljenega prodno peščenega nasipnega materiala v plasteh d=20 cm in komprimacijo do stopnje 95% po proctorju, vključno z nabavo in transportom materiala. Zasip do globine 55 cm pred predvidenim asfaltom v cesti, 45 cm pred planumom ceste v makedamu oz zasip do planuma humusa izven cestišča (travnik).</t>
  </si>
  <si>
    <t>FFK kos Q DN 100/22°</t>
  </si>
  <si>
    <t xml:space="preserve">Dobava in vgrajevanja nevezane nosilne plasti enakomerno zrnatega drobljenca (D 22) iz kamnine v deb. min. 25 cm (transport iz gramoznice). V makedamu do planuma ceste.                                                                                                               </t>
  </si>
  <si>
    <t>Demontaža in odvoz nadzemnih elementov ukinjenega obstoječega vodovoda (cestne kape, zasuni, hidranti,…) z odvozom na trajno deponijo ter pridobitvijo evidenčnih listov odvečnega materiala. Obračun po dejanskem stanju.</t>
  </si>
  <si>
    <t>Navezava na obstoječ vodovod PE HD DN 110 mm. Upoštevati objave o izpadu oskrbe:</t>
  </si>
  <si>
    <t>PE-HD DN 110 mm</t>
  </si>
  <si>
    <t>Navezava obstoječega PD-HD DN 110 mm</t>
  </si>
  <si>
    <t>PE-HD DN 25 mm</t>
  </si>
  <si>
    <t>X kos DN 50 / 1''</t>
  </si>
  <si>
    <t>Predračun z rekapitulacijo stroškov                                                                                                               VODOVOD                                                                                                                                                                                    VGO-3 (FAZA II.)</t>
  </si>
  <si>
    <t>DUKTIL DN 100</t>
  </si>
  <si>
    <t>Navezava na predviden vodovod na obeh straneh odseka. Upoštevati objave o izpadu oskrbe:</t>
  </si>
  <si>
    <t>Predračun z rekapitulacijo stroškov                                                                                                               VODOVOD                                                                                                                                                                                    VGO-3.1</t>
  </si>
  <si>
    <t>Predračun z rekapitulacijo stroškov                                                                                                               VODOVOD                                                                                                                                                                                    VGO-2.1.1</t>
  </si>
  <si>
    <t>FFR kos DN 100/80</t>
  </si>
  <si>
    <t>AC DN80</t>
  </si>
  <si>
    <t>Odstranitev grmovja, dreves in štorov z debli premera do 10 cm ter vej v širini gradbiščnega pasu vzdolž predvidene trase, z odvozom na trajno deponijo in stroški deponije, komplet z vsemi pomožnimi deli,  prenosi in prevozi.</t>
  </si>
  <si>
    <t>Odstranitev dreves in štorov z debli premera nad 10 cm širini gradbiščnega pasu vzdolž predvidene trase, z odvozom na trajno deponijo in stroški deponije, komplet z vsemi pomožnimi deli,  prenosi in prevozi.</t>
  </si>
  <si>
    <t>Rušenje vozišč iz asfalta debeline 5 - 15 cm z odvozom na trajno deponijo in plačilom taks.</t>
  </si>
  <si>
    <t>Ureditev provizorijev za prehod preko jarkov v času gradnje, v skladu s predpisi iz varstva pri gradbenem delu.                                                                        Opomba: Količina je ocenjena. Obračun po dejanskih stroških.</t>
  </si>
  <si>
    <t>Rušenje obstoječe ograje. Nalaganje in odvoz na stalno deponijo in plačilo taks.Povrnitev ograje v obstoječe stanje.</t>
  </si>
  <si>
    <t>Vodovod VVA-2 (FAZA II)</t>
  </si>
  <si>
    <t>Vodovod VGO-2.1 (FAZA II)</t>
  </si>
  <si>
    <t>Vodovod VGO-3 (FAZA II)</t>
  </si>
  <si>
    <t>SKUPAJ FAZA I. (z DDV-jem):</t>
  </si>
  <si>
    <t>FAZA I.</t>
  </si>
  <si>
    <t>2.</t>
  </si>
  <si>
    <t>FAZA II.</t>
  </si>
  <si>
    <t>SKUPAJ FAZA II. (z DDV-jem):</t>
  </si>
  <si>
    <t>1.6.1 Vodovod VGO 2.1</t>
  </si>
  <si>
    <t>1.6.1.1 Vodovod VGO 2.1.1</t>
  </si>
  <si>
    <t>SKUPAJ FAZA I. (brez DDV-ja):</t>
  </si>
  <si>
    <t>SKUPAJ FAZA II. (brez DDV-ja):</t>
  </si>
  <si>
    <t>PGD</t>
  </si>
  <si>
    <t xml:space="preserve">Rezanje asfalta. </t>
  </si>
  <si>
    <t>V kolikor se ugotovi na licu mesta ustreznost izkopanega materiala se lahko le ta uporabi. 80% nov material / 20% izkopan material.</t>
  </si>
  <si>
    <t>Velja za vse odseke te projektne dokumentacije</t>
  </si>
  <si>
    <t>Izdelava varnostnega načrta gradbišča</t>
  </si>
  <si>
    <t>Izdelava PID projektne dokumentacije v treh izvodih</t>
  </si>
  <si>
    <t>Pripravljalna dela:
Ureditev gradbišča skladno z veljavno zakonodajo, ki obsega naslednja dela:
- postavitev gradbiščne ograje
- postavitev gradbiščnega kontejnerja
- omarica prve pomoči
- gasilnik
- gradbiščni el. priključek, skupaj z ozemlitvijo in meritavmi
- postavitev gradbene table skladno s Pravinikom o gradbiščih
- postavite kemičnega WCja na gradbišču
- dobava in namestitev varnostnih znakov in opozorilnih tabel</t>
  </si>
  <si>
    <t xml:space="preserve"> SKUPAJ:</t>
  </si>
  <si>
    <t>1 SKUPNE POSTAVKE</t>
  </si>
  <si>
    <t xml:space="preserve">Vodovodni sistem v naselju Preska </t>
  </si>
  <si>
    <t>Naselje Preska</t>
  </si>
  <si>
    <t>1175; 1175-VOD</t>
  </si>
  <si>
    <t>Vodovod VVA-5</t>
  </si>
  <si>
    <t xml:space="preserve">Izkopi za kanalske rove širine do 1,3 m in globine do 1,5 m oz po podatkih iz vzdolžnega profila v zemljini III kategorije. Direktno nalaganje na prevozno sredstvo in odvoz na začasno deponijo 60% izkopa, nalaganje ob jarek 40% izkopa.                     </t>
  </si>
  <si>
    <t xml:space="preserve">Izkopi za kanalske rove širine do 1,3 m in globine do 1,5 m oz po podatkih iz vzdolžnega profila v zemljini III kategorije. Direktno nalaganje na prevozno sredstvo in odvoz na začasno deponijo 60% izkopa, nalaganje ob jarek 40% izkopa.             </t>
  </si>
  <si>
    <t xml:space="preserve">Izkopi za kanalske rove širine do 1,3 m in globine do 1,5 m oz po podatkih iz vzdolžnega profila v zemljini III kategorije. Direktno nalaganje na prevozno sredstvo in odvoz na začasno deponijo 60% izkopa, nalaganje ob jarek 40% izkopa.              </t>
  </si>
  <si>
    <t xml:space="preserve">Izkopi za kanalske rove širine do 1,3 m in globine do 1,5 m oz po podatkih iz vzdolžnega profila v zemljini IV kategorije. Direktno nalaganje na prevozno sredstvo in odvoz na začasno deponijo 60% izkopa, nalaganje ob jarek 40% izkopa.                     </t>
  </si>
  <si>
    <t xml:space="preserve">Izkopi za kanalske rove širine do 1,3 m in globine do 1,5 m oz po podatkih iz vzdolžnega profila v zemljini IV kategorije. Direktno nalaganje na prevozno sredstvo in odvoz na začasno deponijo 60% izkopa, nalaganje ob jarek 40% izkopa.             </t>
  </si>
  <si>
    <t xml:space="preserve">Izkopi za kanalske rove širine do 1,3 m in globine do 1,5 m oz po podatkih iz vzdolžnega profila v zemljini IV kategorije. Direktno nalaganje na prevozno sredstvo in odvoz na začasno deponijo 60% izkopa, nalaganje ob jarek 40% izkopa.              </t>
  </si>
  <si>
    <t>Nakladanje in odvoz težke zemljine iz izkopa na trajno deponijo z razprostiranjem. Pridobivanje evidenčnih listov odvečnega materiala. Količine potrdi nadzor.</t>
  </si>
  <si>
    <t xml:space="preserve">Izkopi za kanalske rove širine do 1,3 m in globine do 1,5 m oz po podatkih iz vzdolžnega profila v zemljini III kategorije. Direktno nalaganje na prevozno sredstvo in odvoz na začasno deponijo 60% izkopa, nalaganje ob jarek 40% izkopa.                    </t>
  </si>
  <si>
    <t xml:space="preserve">Izkopi za kanalske rove širine do 1,3 m in globine do 1,5 m oz po podatkih iz vzdolžnega profila v zemljini IV kategorije. Direktno nalaganje na prevozno sredstvo in odvoz na začasno deponijo 60% izkopa, nalaganje ob jarek 40% izkopa.                    </t>
  </si>
  <si>
    <t xml:space="preserve">Izkopi za kanalske rove širine do 1,3 m in globine do 1,5 m oz po podatkih iz vzdolžnega profila vzemljini III kategorije. Direktno nalaganje na prevozno sredstvo in odvoz na začasno deponijo 60% izkopa, nalaganje ob jarek 40% izkopa.             </t>
  </si>
  <si>
    <t xml:space="preserve">Izkopi za kanalske rove širine do 1,3 m in globine do 1,5 m oz po podatkih iz vzdolžnega profila v  zemljini IV kategorije. Direktno nalaganje na prevozno sredstvo in odvoz na začasno deponijo 60% izkopa, nalaganje ob jarek 40% izkopa.             </t>
  </si>
  <si>
    <t xml:space="preserve">Izkopi za kanalske rove širine do 1,3 m in globine do 1,5 m oz po podatkih iz vzdolžnega profila v zemljine III kategorije. Direktno nalaganje na prevozno sredstvo in odvoz na začasno deponijo 60% izkopa, nalaganje ob jarek 40% izkopa.             </t>
  </si>
  <si>
    <t xml:space="preserve">Izkopi za kanalske rove širine do 1,3 m in globine do 1,5 m oz po podatkih iz vzdolžnega profila v zemljine IV kategorije. Direktno nalaganje na prevozno sredstvo in odvoz na začasno deponijo 60% izkopa, nalaganje ob jarek 40% izkopa.             </t>
  </si>
  <si>
    <t xml:space="preserve">Izkopi za kanalske rove širine do 1,3 m in globine do 1,5 m oz po podatkih iz vzdolžnega profila v  zemljini III kategorije. Direktno nalaganje na prevozno sredstvo in odvoz na začasno deponijo 60% izkopa, nalaganje ob jarek 40% izkopa.             </t>
  </si>
  <si>
    <t>1.1.1.</t>
  </si>
  <si>
    <t>1.1.2.</t>
  </si>
  <si>
    <t>1.1.3.</t>
  </si>
  <si>
    <t>1.2.1.</t>
  </si>
  <si>
    <t>1.2.2.</t>
  </si>
  <si>
    <t>2.1.</t>
  </si>
  <si>
    <t>2.2.</t>
  </si>
  <si>
    <t>2.3.</t>
  </si>
  <si>
    <t>2.4.</t>
  </si>
  <si>
    <t>2.5.</t>
  </si>
  <si>
    <t>2.6.</t>
  </si>
  <si>
    <t>2.7.</t>
  </si>
  <si>
    <t>2.8.</t>
  </si>
  <si>
    <t>2.9.</t>
  </si>
  <si>
    <t>2.10.</t>
  </si>
  <si>
    <t>2.11.</t>
  </si>
  <si>
    <t>2.12.</t>
  </si>
  <si>
    <t>2.13.</t>
  </si>
  <si>
    <t>3.1.</t>
  </si>
  <si>
    <t>3.2.</t>
  </si>
  <si>
    <t>3.3.</t>
  </si>
  <si>
    <t>3.4.</t>
  </si>
  <si>
    <t>3.5.</t>
  </si>
  <si>
    <t>3.6.</t>
  </si>
  <si>
    <t>3.7.</t>
  </si>
  <si>
    <t>4.1.</t>
  </si>
  <si>
    <t>4.2.</t>
  </si>
  <si>
    <t>4.3.</t>
  </si>
  <si>
    <t>4.4.</t>
  </si>
  <si>
    <t>4.5.</t>
  </si>
  <si>
    <t>4.6.</t>
  </si>
  <si>
    <t>4.7.</t>
  </si>
  <si>
    <t>4.8.</t>
  </si>
  <si>
    <t>5.1.</t>
  </si>
  <si>
    <t>5.2.</t>
  </si>
  <si>
    <t>5.3.</t>
  </si>
  <si>
    <t>5.4.</t>
  </si>
  <si>
    <t>5.5.</t>
  </si>
  <si>
    <t>5.6.</t>
  </si>
  <si>
    <t>5.7.</t>
  </si>
  <si>
    <t>6.1.</t>
  </si>
  <si>
    <t>6.2.</t>
  </si>
  <si>
    <t>7.1.</t>
  </si>
  <si>
    <t>1.2.3.</t>
  </si>
  <si>
    <t>1.2.4.</t>
  </si>
  <si>
    <t>1.2.5.</t>
  </si>
  <si>
    <t>2.14.</t>
  </si>
  <si>
    <t>2.15.</t>
  </si>
  <si>
    <t>2.16.</t>
  </si>
  <si>
    <t>2.17.</t>
  </si>
  <si>
    <t>2.18.</t>
  </si>
  <si>
    <t>2.19.</t>
  </si>
  <si>
    <t>2.20.</t>
  </si>
  <si>
    <t>3.8.</t>
  </si>
  <si>
    <t>1.1.</t>
  </si>
  <si>
    <t>1.2.</t>
  </si>
  <si>
    <t>1.3.</t>
  </si>
  <si>
    <t>1.2.6.</t>
  </si>
  <si>
    <t>2.21.</t>
  </si>
  <si>
    <t>2.22.</t>
  </si>
  <si>
    <t>2.23.</t>
  </si>
  <si>
    <t>5.8.</t>
  </si>
  <si>
    <t>5.9.</t>
  </si>
  <si>
    <t>6.3.</t>
  </si>
  <si>
    <t>6.4.</t>
  </si>
  <si>
    <t>6.5.</t>
  </si>
  <si>
    <t>6.6.</t>
  </si>
  <si>
    <t>6.7.</t>
  </si>
  <si>
    <t>7.2.</t>
  </si>
  <si>
    <t>8.1.</t>
  </si>
  <si>
    <t>2.14</t>
  </si>
  <si>
    <t>1.4.</t>
  </si>
  <si>
    <t>1.5.</t>
  </si>
  <si>
    <t>1.6.</t>
  </si>
  <si>
    <t>1.7.</t>
  </si>
  <si>
    <t>1.7.1 Vodovod VGO-3.1</t>
  </si>
  <si>
    <t>0.</t>
  </si>
  <si>
    <t>Skupne postavke za obe fazi</t>
  </si>
  <si>
    <t>Predračun z rekapitulacijo stroškov                                                                                                               VODOVOD                                                                                                                                                                                    VVA-5</t>
  </si>
  <si>
    <t>MMK kos DN 100/33°</t>
  </si>
  <si>
    <t>FFR kos DN 100/DN80</t>
  </si>
  <si>
    <t>NL DN 100</t>
  </si>
  <si>
    <t>Spojka univerzalna enojna DN80</t>
  </si>
  <si>
    <t>Spojka univerzalna enojna DN100</t>
  </si>
  <si>
    <t>Žig in podpis ponudnika</t>
  </si>
  <si>
    <t>…………………………..</t>
  </si>
  <si>
    <t>Popis del s predizmerami                                                                                                               VODOVOD                                                                                                                                                                                    SKUPNE POSTAVKE</t>
  </si>
  <si>
    <t xml:space="preserve">Transport, raznos in montaža cevi iz nodularne litine GGG, klasa-C40, izdelano po EN 545,  zunanja zaščita z zlitino cinka in aluminija (400g/m2 ZnAl), notranja zaščita  EC, v kompletu z tesnilnim in pritrdilnim materialom. </t>
  </si>
  <si>
    <t xml:space="preserve">Transport, raznos in montaža LŽ armatur, vključno s tesnilnim materialom (prirobnična tesnila s profilom in jeklenim obročom), vgradnimi garniturami, nerjavnimi vijaki in  cestnimi kapami. </t>
  </si>
  <si>
    <t xml:space="preserve">Vgradnja fazonskih komadov za cevi iz duktilne litine, vključno s potrebnim spojnim, tesnilnim in pritrdilnim nerjavečim materialom. Po EN 545, PN 16. </t>
  </si>
  <si>
    <t>Dvakratni prerez obstoječega cevovoda z izvedbo navezave. Upoštevati objave o ispadu oskrbe:</t>
  </si>
  <si>
    <t>Montaža navrtnega zasuna s krogelno pipo za LŽ cevi, vključno z PE (16bar) cevjo l=10m, vgradilno garnituro in cestno kapo. Lokacije se določijo na licu mesta.                                                                            OPOMBA: navezava PE cevi od d=3/4" do d=2"</t>
  </si>
  <si>
    <t xml:space="preserve">Montaža tipskega PE jaška hišnega priključka z vgrajeno vso potrebno armaturo, vodomerom, regulatorjem tlaka in LTŽ pokrovom.                                                                                              </t>
  </si>
  <si>
    <t xml:space="preserve">4 MONTAŽNA DELA </t>
  </si>
  <si>
    <t>MONTAŽNA DELA SKUPAJ:</t>
  </si>
  <si>
    <t>6 VOZIŠČNE KONSTRUKCIJE</t>
  </si>
  <si>
    <t>7 TUJE STORITVE</t>
  </si>
  <si>
    <t>8 ZAKLJUČNA DELA</t>
  </si>
  <si>
    <t>9 NEPREDVIDENA DELA</t>
  </si>
  <si>
    <t>6.8.</t>
  </si>
  <si>
    <t>7.3.</t>
  </si>
  <si>
    <t>7.4.</t>
  </si>
  <si>
    <t>7.6.</t>
  </si>
  <si>
    <t>7.5.</t>
  </si>
  <si>
    <t>7.7.</t>
  </si>
  <si>
    <t>8.2.</t>
  </si>
  <si>
    <t>9.1.</t>
  </si>
  <si>
    <t>4 MONTAŽNA DELA</t>
  </si>
  <si>
    <t>Vgradnja spojk vključno z vsem potrebnim spojnim, tesnilnim in pritrdilnim nerjavečim materialom iz Ductila, ISO 3221</t>
  </si>
  <si>
    <t>6.9.</t>
  </si>
  <si>
    <t>6.10.</t>
  </si>
  <si>
    <t>6.11.</t>
  </si>
  <si>
    <t>6.12.</t>
  </si>
  <si>
    <t xml:space="preserve">3 MONTAŽNA DELA </t>
  </si>
  <si>
    <t>Transport raznos in vgradnja JE zaščitnih cevi, zunanja korozijska zaščita - 2x premaz bitumen. Material ST 35.4. Vključno z vsemi potrebnimi drsnimi vodili in čelnimi manšetami.</t>
  </si>
  <si>
    <t>3 MONTAŽNA DELA</t>
  </si>
  <si>
    <t>6.7</t>
  </si>
  <si>
    <t>5.10.</t>
  </si>
  <si>
    <t>5.11.</t>
  </si>
  <si>
    <t>V predračunu so upoštevani materiali po naslednjih standardih:</t>
  </si>
  <si>
    <t>1.CEVI IZ NODULARNE LITINE:</t>
  </si>
  <si>
    <t xml:space="preserve">Cevi morajo biti izdelane na obojko v skladu s SIST EN 545:2010 najmanj preferenčnega tlačnega razreda C40 (do vključno DN300), C30 (do vključno DN600), z odgovarjajočimi spoji za različne primere vgradnje (STD, STD VI, UNI Ve) in dolžino 6 m (skladno s ponudbenim predračunom in spodnjimi specifikacijami ter zahtevami naročnika  v razpisni dokumentaciji).
Cevi morajo biti na zunanji strani zaščitne z aktivno galvansko zaščito, ki omogoča vgradnjo cevi tudi v agresivnejšo zemljo (z zlitino Zn + Al minimalne debeline 400 g/m2 v razmerju 85% Zn in ostalo Al in druge kovine) in z modrim pokrivnim nanosom , na notranji strani pa s cementno oblogo; vse v skladu z EN545:2010 (cementna obloga mora biti narejena s pitno vodo, cement tipa CEM III-B ex BFC pa mora biti v skladu z EN197-1 z CE oznako (certifikat)). 
Opremljene morajo biti z odgovarjajočimi tesnili v skladu z SIST EN 681-1 (certifikat).Vse vrste obojčnih tesnil oz. spojev mora biti zaradi zagotovitve kvalitete spoja preizkušen skupaj s cevmi (certifikat). Vse cevi morajo biti od istega proizvajalca.
</t>
  </si>
  <si>
    <t>2. FAZONSKI KOSI IZ NODULARNE LITINE</t>
  </si>
  <si>
    <t xml:space="preserve">Fazonski kosi morajo biti izdelani iz nodularne litine v skladu z EN 545:2010, z zunanjo in notranjo zaščito po postopku kataforeze min. debeline 70 mikronov oz. po klasičnem postopku min. debeline 250 mikronov. Opremljeni morajo biti z odgovarjajočimi tesnili v skladu z EN 681-1 (certifikat). Prirobnični fazonski kosi standardne izvedbe morajo imeti vrtljivo prirobnico, ostali (samo FF kos) pa imajo lahko fiksno, obojčni fazonski kosi morajo imeti STD, STD VI ali UNI Ve spoj. Spoji na obojčnih fazonskih kosih so enaki kot pri ceveh (isti proizvajalec) . Vse vrste  obojčnih tesnil oz. spojev mora biti zaradi zagotovitve kvalitete spoja preizkušeno skupaj s fazoni (certifikat)
Obojčni fazonsku kosi in fazonski kosi z vrtljivo prirobnico morajo biti istega proizvajalca kot cevi.
</t>
  </si>
  <si>
    <t>3. POKROVI IZ NODULARNE LITINE</t>
  </si>
  <si>
    <t xml:space="preserve">Pokrovi morajo biti izdelani iz nodularne litine v skladu s standardom SIST EN124.
Okrogli pokrovi.
Razredi nosilnosti B125, C250, D400 naj bodo opremljeni z avtomatskim zaklepom ter protihrupnim vložkom. Razred D400 mora biti konstruiran za visoko frekvenco prometa ter imeti protihrupni vložek iz vremensko ter kislinsko odpornega poliuretanskega materiala, ki je neločljivo zlepljen na pokrov. Pokrov se mora blokirati pri 90°, da prepreči nehoteno zapiranje.
Kvadratni pokrovi.
Razredi nosilnosti C250 in D400 morajo imeti ključavnico, protihrupno tesnilo in možnostjo simbolnega označevanja namena jaška (elektrika, voda, meteorna kanalizacija, fekalna kanalizacija).
Razred nosilnosti D 400 za visoko frekvenco prometa mora imeti konusno naleganje pokrova na okvir, ter preprečevati vdoru meteornih voda. Konstruiran mora biti tako, da je vstop nepooblaščenim osebam z navadnim orodjem za odpiranje onemogočen.
</t>
  </si>
  <si>
    <t>4. LOVILEC NESNAGE</t>
  </si>
  <si>
    <t>Telo prirobničnega lovilca nesnage mora biti iz litine z epoxy zaščito s čistilno mrežico iz nerjavečega jekla s perforacijo najmanj 1,2 mm, ter čistilno prirobnico.</t>
  </si>
  <si>
    <t>5. EV ZASUNI (podobno TIP 21 in 23)</t>
  </si>
  <si>
    <t>EV zasuni morajo biti izdelani iz litine GGG400, z epoxy zaščito minimalne debeline 250 mikronov. Klin zasuna je zaščiten z EPDM elastomerno gumo. Vreteno zasuna je izdelano iz nerjavečega jekla in ga je možno menjati brez izvleka klina iz ohišja. Tesnjenje na vretenu je izvedeno z dvema "O" tesniloma iz NBR. Na obeh straneh klina so vodila iz poliamida pravokotne oblike za zmanjšanje trenja pri uporabi. Moment pri upravljanju ventila doseže vrednost 60% od dovoljene po standardu 1074. Spoj telesa in pokrova ventila je izveden brez vijakov in zagozd.  Ustrezati morajo standardu EN 1074 (certifikat).</t>
  </si>
  <si>
    <t xml:space="preserve">6. PRIROBNIČNE LOPUTE </t>
  </si>
  <si>
    <t>Ohišje in loputa prirobnične lopute sta izdelana iz duktilne litine GS 500-7, z epoxy zaščito minimalne debeline 250 mikronov. Osovina je izdelana iz nerjavečega jekla. "O" tesnila na vretenu so iz NBR. EPDM tesnilo, ki se nahaja na loputi omogoča 100% tesnenje pri pretoku v obe smeri (avtomatsko tesnenje), je možno zamenjati. Disk lopute je dvakrat excentrično postavljen glede na ohišje  zaradi lažjega upravljanja. Sedež narejen iz nerjavečega jekla je uvaljan na ohišje. Ustrezati mora standardu EN1074 (certifikat).</t>
  </si>
  <si>
    <t>7. HIDRANTI NADZEMNI</t>
  </si>
  <si>
    <t xml:space="preserve">Telo nadzemnega hidranta mora biti iz INOX, glava iz nodularne litine z dvema "C" priključkoma ter enim "B"priključkom. Hidrant mora biti opremljen z izpustno odprtino po kateri odteče stoječa voda iz hidranta. Ustrezati morajo standardu SIST EN 14384:2005. </t>
  </si>
  <si>
    <t>8. HIDRANT PODZEMNI</t>
  </si>
  <si>
    <t>Telo podzemnega hidranta mora biti iz duktilne litine GGG 400, z epoxy zaščito 200 mikronov. Hidrant mora biti opremljen z izpustno odprtino po kateri odteče stoječa voda iz hidranta. Ustrezati morajo standardu SIST EN 14339:2005.</t>
  </si>
  <si>
    <t>9. CESTNA KAPA</t>
  </si>
  <si>
    <t>Teleskopska cestna kapa v razredu nosilnosti D400, po standradu EN 124 s protihrupnim PUR vložkom na pokrovu, tečajem ter možnostjo vgradnje pod naklonom. Na pokrovu mora biti napis VODA, HIDRANT v slovenskem jeziku. Cestna kapa za zračnik mora biti okrogle oblike imeti napis ZRAČNIK v slovenskem jeziku, poliuretanski protihrupni vložek, ter dva vijaka s katerimi je pričvrščen pokrov na ohišje kape.</t>
  </si>
  <si>
    <t>10. NAVRTNI OKLEPI - OGRLICE</t>
  </si>
  <si>
    <t>Univerzalne ogrlice za vgradnjo na duktilne, AC in jeklene cevi. Izdelane morajo biti iz duktilne litine GS 400-15 z Epoxy zaščito min 250 mikronov. Streme in matici morajo biti iz nerjavečega jekla. Tesnilni material iz EPDM mora biti posebej oblikovan za vsako dimenzijo posebej.</t>
  </si>
  <si>
    <t>11. ZRAČNIK (AVTOMATSKI)</t>
  </si>
  <si>
    <t xml:space="preserve">Telo zračnika je izdelano iz duktilne litine GJS 400-15 z epoxy zaščito minimalne debeline 250 mikronov, plovci so iz ABS, šoba malega plovka je iz poliamida, tesnilo glavnega plovka pa EPDM. Mreža za zaščito pred nesnago in pokrov sta iz INOX jekla. Delovno območje tlaka obsega  0,1 ÷ 25 bar. V ohišje je vgrajen dodatni odzračni ventila za kontrolo delovanja. </t>
  </si>
  <si>
    <t>12. VENTILI REDUCIRNI (avtomatski hidravlični)</t>
  </si>
  <si>
    <t>Telo ventila je izdelano iz duktilne litine GJS 400-15 z epoxy zaščito minimalno 250 mikronov. Membrana je ločena od zapirala na katerem je tesnilni element quadring. Prehod skozi ventil je reduciran zaradi boljše regulacije (linearnosti). Ventil deluje na avtomatski hidravlični način in ima ločen pilot iz nerjavečega jekla za nastavitev redukcije (območja 01-2 bar, 1,2-14 bar, 7-21 bar) . Povezave so iz nerjavečega jekla. Opremljen mora biti z indikatorjem položaja, kontrolno enoto za nastavitev hitrost odpiranja, zapiranja in reakcije in dvemi manometri na katerih lahko vidimo dejanski tlak v cevovodu tudi ob zaprtem kontrolnem krogu. Vgradna mera po standardu EN5752 serija 1, prirobnice PN10, PN16 ali PN 25, ventil narejen v skladu z EN1074-1, EN1074-5.</t>
  </si>
  <si>
    <t>13. TESNILA ZA PRIROBNICE</t>
  </si>
  <si>
    <t xml:space="preserve">Tesnila morajo biti iz EPDM gume, ki ustreza uporabi v stiku s pitno vodo. Tesnila imajo vgrajen nosilni kovinski obroč in so profilirane oblike (na notranjem premeru ojačitev okrogle oblike). Izdelana po standardu EN 1541-1 in primerna za tlake PN6, PN10, PN16, PN25, PN40.
Vsi artikli, ki bodo v stiku s pitno vodo zagotavljajo živilsko neoporečnost.
Vsi artikli  zagotavljajo kvaliteto zahtevano po standardu.
Za vse zgoraj specificirane materiale v ponudbi je potrebno napisati ime proizvajalca, tip artikla in priložiti tehnični list, izjavo o lastnostih (ZGPro-1, Ur.l.RS, št.82/2013) ter pripadajoči certifikat o skladnost proizvodov s standardom in  v kolikor so materiali v stiku s pitno vodo tudi poročilo, ki se nanaša na Izjavo o skladnosti za stik s pitno vodo.
</t>
  </si>
  <si>
    <t>……………………….</t>
  </si>
  <si>
    <t>4 VOZIŠČNE KONSTRUKCIJE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</si>
</sst>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1]"/>
    <numFmt numFmtId="165" formatCode="#,##0.00\ \€"/>
    <numFmt numFmtId="166" formatCode="_ * #,##0.00_-\ &quot;SIT&quot;_ ;_ * #,##0.00\-\ &quot;SIT&quot;_ ;_ * &quot;-&quot;??_-\ &quot;SIT&quot;_ ;_ @_ "/>
    <numFmt numFmtId="167" formatCode="#,##0.00\ &quot;€&quot;"/>
  </numFmts>
  <fonts count="19">
    <font>
      <sz val="10"/>
      <name val="Arial"/>
      <charset val="238"/>
    </font>
    <font>
      <b/>
      <sz val="14"/>
      <name val="Arial"/>
      <family val="2"/>
      <charset val="238"/>
    </font>
    <font>
      <sz val="12"/>
      <name val="Arial"/>
      <family val="2"/>
      <charset val="238"/>
    </font>
    <font>
      <b/>
      <sz val="10"/>
      <name val="Arial"/>
      <family val="2"/>
      <charset val="238"/>
    </font>
    <font>
      <sz val="10"/>
      <name val="Arial"/>
      <family val="2"/>
      <charset val="238"/>
    </font>
    <font>
      <b/>
      <sz val="12"/>
      <name val="Arial"/>
      <family val="2"/>
      <charset val="238"/>
    </font>
    <font>
      <sz val="10"/>
      <color indexed="8"/>
      <name val="MS Sans Serif"/>
      <family val="2"/>
      <charset val="238"/>
    </font>
    <font>
      <sz val="10"/>
      <color indexed="8"/>
      <name val="Arial"/>
      <family val="2"/>
      <charset val="238"/>
    </font>
    <font>
      <sz val="10"/>
      <color indexed="8"/>
      <name val="MS Sans Serif"/>
      <family val="2"/>
      <charset val="238"/>
    </font>
    <font>
      <sz val="10"/>
      <color indexed="8"/>
      <name val="MS Sans Serif"/>
      <family val="2"/>
      <charset val="238"/>
    </font>
    <font>
      <sz val="10"/>
      <name val="SL Dutch"/>
      <charset val="238"/>
    </font>
    <font>
      <b/>
      <sz val="12"/>
      <color indexed="8"/>
      <name val="Arial"/>
      <family val="2"/>
      <charset val="238"/>
    </font>
    <font>
      <b/>
      <sz val="11"/>
      <name val="Arial"/>
      <family val="2"/>
      <charset val="238"/>
    </font>
    <font>
      <sz val="11"/>
      <name val="Arial"/>
      <family val="2"/>
      <charset val="238"/>
    </font>
    <font>
      <sz val="11"/>
      <color indexed="8"/>
      <name val="Arial"/>
      <family val="2"/>
      <charset val="238"/>
    </font>
    <font>
      <b/>
      <sz val="16"/>
      <color indexed="8"/>
      <name val="Arial"/>
      <family val="2"/>
      <charset val="238"/>
    </font>
    <font>
      <b/>
      <sz val="11"/>
      <color indexed="8"/>
      <name val="Arial"/>
      <family val="2"/>
      <charset val="238"/>
    </font>
    <font>
      <sz val="10"/>
      <color rgb="FF000000"/>
      <name val="Arial"/>
      <family val="2"/>
      <charset val="238"/>
    </font>
    <font>
      <sz val="10"/>
      <color rgb="FFFF0000"/>
      <name val="Arial"/>
      <family val="2"/>
      <charset val="238"/>
    </font>
  </fonts>
  <fills count="6">
    <fill>
      <patternFill patternType="none"/>
    </fill>
    <fill>
      <patternFill patternType="gray125"/>
    </fill>
    <fill>
      <patternFill patternType="solid">
        <fgColor rgb="FFC8C8C8"/>
        <bgColor indexed="64"/>
      </patternFill>
    </fill>
    <fill>
      <patternFill patternType="solid">
        <fgColor rgb="FFE1FF41"/>
        <bgColor indexed="64"/>
      </patternFill>
    </fill>
    <fill>
      <patternFill patternType="solid">
        <fgColor rgb="FFDAEB35"/>
        <bgColor indexed="64"/>
      </patternFill>
    </fill>
    <fill>
      <patternFill patternType="solid">
        <fgColor theme="0"/>
        <bgColor indexed="64"/>
      </patternFill>
    </fill>
  </fills>
  <borders count="1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double">
        <color indexed="64"/>
      </top>
      <bottom style="double">
        <color indexed="64"/>
      </bottom>
      <diagonal/>
    </border>
    <border>
      <left/>
      <right/>
      <top style="thin">
        <color indexed="64"/>
      </top>
      <bottom style="double">
        <color indexed="64"/>
      </bottom>
      <diagonal/>
    </border>
    <border>
      <left/>
      <right/>
      <top/>
      <bottom style="double">
        <color indexed="64"/>
      </bottom>
      <diagonal/>
    </border>
    <border>
      <left/>
      <right/>
      <top style="thin">
        <color indexed="64"/>
      </top>
      <bottom/>
      <diagonal/>
    </border>
    <border>
      <left/>
      <right/>
      <top/>
      <bottom style="thin">
        <color indexed="64"/>
      </bottom>
      <diagonal/>
    </border>
  </borders>
  <cellStyleXfs count="11">
    <xf numFmtId="0" fontId="0" fillId="0" borderId="0"/>
    <xf numFmtId="0" fontId="6" fillId="0" borderId="0"/>
    <xf numFmtId="0" fontId="4" fillId="0" borderId="0"/>
    <xf numFmtId="0" fontId="4" fillId="0" borderId="0"/>
    <xf numFmtId="0" fontId="8" fillId="0" borderId="0"/>
    <xf numFmtId="0" fontId="6" fillId="0" borderId="0"/>
    <xf numFmtId="0" fontId="9" fillId="0" borderId="0"/>
    <xf numFmtId="0" fontId="10" fillId="0" borderId="0"/>
    <xf numFmtId="0" fontId="4" fillId="0" borderId="0"/>
    <xf numFmtId="9" fontId="10" fillId="0" borderId="0" applyFont="0" applyFill="0" applyBorder="0" applyAlignment="0" applyProtection="0"/>
    <xf numFmtId="166" fontId="10" fillId="0" borderId="0" applyFont="0" applyFill="0" applyBorder="0" applyAlignment="0" applyProtection="0"/>
  </cellStyleXfs>
  <cellXfs count="264">
    <xf numFmtId="0" fontId="0" fillId="0" borderId="0" xfId="0"/>
    <xf numFmtId="0" fontId="1"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Fill="1" applyAlignment="1">
      <alignment horizontal="left" vertical="top" wrapText="1"/>
    </xf>
    <xf numFmtId="0" fontId="3" fillId="0" borderId="0" xfId="0" applyFont="1" applyFill="1" applyAlignment="1" applyProtection="1">
      <alignment horizontal="left" vertical="top" wrapText="1"/>
    </xf>
    <xf numFmtId="0" fontId="1" fillId="0" borderId="0" xfId="0" applyFont="1" applyAlignment="1">
      <alignment horizontal="center" vertical="top"/>
    </xf>
    <xf numFmtId="49" fontId="1" fillId="0" borderId="0" xfId="0" applyNumberFormat="1" applyFont="1" applyAlignment="1">
      <alignment horizontal="center" vertical="top"/>
    </xf>
    <xf numFmtId="0" fontId="2" fillId="0" borderId="0" xfId="0" applyFont="1" applyFill="1" applyAlignment="1">
      <alignment horizontal="center" vertical="top"/>
    </xf>
    <xf numFmtId="49" fontId="2" fillId="0" borderId="0" xfId="0" applyNumberFormat="1" applyFont="1" applyFill="1" applyBorder="1" applyAlignment="1">
      <alignment horizontal="center" vertical="top"/>
    </xf>
    <xf numFmtId="0" fontId="2" fillId="0" borderId="0" xfId="0" applyFont="1" applyFill="1" applyBorder="1" applyAlignment="1">
      <alignment horizontal="left" vertical="top" wrapText="1"/>
    </xf>
    <xf numFmtId="49" fontId="4" fillId="0" borderId="0" xfId="0" applyNumberFormat="1" applyFont="1" applyAlignment="1">
      <alignment horizontal="left" vertical="top"/>
    </xf>
    <xf numFmtId="49" fontId="3" fillId="0" borderId="0" xfId="0" applyNumberFormat="1" applyFont="1" applyAlignment="1">
      <alignment horizontal="left" vertical="top"/>
    </xf>
    <xf numFmtId="4" fontId="1" fillId="0" borderId="0" xfId="0" applyNumberFormat="1" applyFont="1" applyAlignment="1">
      <alignment horizontal="right" vertical="top" wrapText="1"/>
    </xf>
    <xf numFmtId="4" fontId="2" fillId="0" borderId="0" xfId="0" applyNumberFormat="1" applyFont="1" applyFill="1" applyBorder="1" applyAlignment="1">
      <alignment horizontal="right" vertical="top" wrapText="1"/>
    </xf>
    <xf numFmtId="4" fontId="0" fillId="0" borderId="0" xfId="0" applyNumberFormat="1" applyFill="1" applyAlignment="1">
      <alignment horizontal="right" vertical="top" wrapText="1"/>
    </xf>
    <xf numFmtId="165" fontId="1" fillId="0" borderId="0" xfId="0" applyNumberFormat="1" applyFont="1" applyAlignment="1">
      <alignment horizontal="right" vertical="top"/>
    </xf>
    <xf numFmtId="165" fontId="2" fillId="0" borderId="0" xfId="0" applyNumberFormat="1" applyFont="1" applyFill="1" applyBorder="1" applyAlignment="1">
      <alignment horizontal="right" vertical="top"/>
    </xf>
    <xf numFmtId="165" fontId="3" fillId="0" borderId="0" xfId="0" applyNumberFormat="1" applyFont="1" applyAlignment="1">
      <alignment horizontal="right" vertical="top"/>
    </xf>
    <xf numFmtId="165" fontId="3" fillId="0" borderId="0" xfId="0" applyNumberFormat="1" applyFont="1" applyFill="1" applyAlignment="1" applyProtection="1">
      <alignment horizontal="right" vertical="top"/>
      <protection locked="0"/>
    </xf>
    <xf numFmtId="165" fontId="1" fillId="0" borderId="0" xfId="0" applyNumberFormat="1" applyFont="1" applyAlignment="1">
      <alignment horizontal="right" vertical="top" wrapText="1"/>
    </xf>
    <xf numFmtId="165" fontId="2" fillId="0" borderId="0" xfId="0" applyNumberFormat="1" applyFont="1" applyFill="1" applyBorder="1" applyAlignment="1">
      <alignment horizontal="right" vertical="top" wrapText="1"/>
    </xf>
    <xf numFmtId="165" fontId="3" fillId="0" borderId="0" xfId="0" applyNumberFormat="1" applyFont="1" applyFill="1" applyAlignment="1">
      <alignment horizontal="right" vertical="top" wrapText="1"/>
    </xf>
    <xf numFmtId="165" fontId="3" fillId="0" borderId="0" xfId="0" applyNumberFormat="1" applyFont="1" applyFill="1" applyAlignment="1" applyProtection="1">
      <alignment horizontal="right" vertical="top" wrapText="1"/>
      <protection locked="0"/>
    </xf>
    <xf numFmtId="0" fontId="2" fillId="0" borderId="0" xfId="0" applyFont="1" applyAlignment="1">
      <alignment horizontal="center" vertical="center" wrapText="1"/>
    </xf>
    <xf numFmtId="0" fontId="3" fillId="0" borderId="1" xfId="0" applyFont="1" applyBorder="1" applyAlignment="1">
      <alignment horizontal="left" vertical="center" wrapText="1"/>
    </xf>
    <xf numFmtId="164" fontId="3" fillId="0" borderId="2" xfId="0" applyNumberFormat="1" applyFont="1" applyBorder="1" applyAlignment="1">
      <alignment horizontal="right" vertical="center"/>
    </xf>
    <xf numFmtId="0" fontId="3" fillId="0" borderId="3" xfId="0" applyFont="1" applyBorder="1" applyAlignment="1">
      <alignment horizontal="left" vertical="center" wrapText="1"/>
    </xf>
    <xf numFmtId="164" fontId="3" fillId="0" borderId="4" xfId="0" applyNumberFormat="1" applyFont="1" applyBorder="1" applyAlignment="1">
      <alignment horizontal="right" vertical="center"/>
    </xf>
    <xf numFmtId="0" fontId="3" fillId="0" borderId="0" xfId="0" applyFont="1" applyAlignment="1">
      <alignment horizontal="left" vertical="center" wrapText="1"/>
    </xf>
    <xf numFmtId="49" fontId="4" fillId="0" borderId="0" xfId="0" applyNumberFormat="1" applyFont="1" applyAlignment="1">
      <alignment horizontal="center" vertical="top"/>
    </xf>
    <xf numFmtId="0" fontId="3" fillId="0" borderId="2" xfId="0" applyFont="1" applyBorder="1" applyAlignment="1">
      <alignment horizontal="left" vertical="center" wrapText="1"/>
    </xf>
    <xf numFmtId="0" fontId="4" fillId="0" borderId="0" xfId="2" applyFont="1" applyFill="1" applyBorder="1" applyAlignment="1">
      <alignment horizontal="center" vertical="top"/>
    </xf>
    <xf numFmtId="49" fontId="4" fillId="0" borderId="0" xfId="0" applyNumberFormat="1" applyFont="1" applyBorder="1" applyAlignment="1">
      <alignment horizontal="center" vertical="top"/>
    </xf>
    <xf numFmtId="165" fontId="4" fillId="0" borderId="0" xfId="0" applyNumberFormat="1" applyFont="1" applyAlignment="1">
      <alignment horizontal="right" vertical="top"/>
    </xf>
    <xf numFmtId="49" fontId="4" fillId="0" borderId="0" xfId="0" applyNumberFormat="1" applyFont="1" applyFill="1" applyAlignment="1">
      <alignment horizontal="center" vertical="top"/>
    </xf>
    <xf numFmtId="0" fontId="4" fillId="0" borderId="0" xfId="0" applyFont="1" applyFill="1" applyAlignment="1">
      <alignment horizontal="left" vertical="top" wrapText="1"/>
    </xf>
    <xf numFmtId="164" fontId="3" fillId="0" borderId="0" xfId="0" applyNumberFormat="1" applyFont="1" applyBorder="1" applyAlignment="1">
      <alignment horizontal="right" vertical="center"/>
    </xf>
    <xf numFmtId="0" fontId="3" fillId="0" borderId="0" xfId="0" applyFont="1" applyBorder="1" applyAlignment="1">
      <alignment horizontal="left" vertical="center" wrapText="1"/>
    </xf>
    <xf numFmtId="49" fontId="4" fillId="0" borderId="0" xfId="7" applyNumberFormat="1" applyFont="1" applyBorder="1" applyAlignment="1">
      <alignment horizontal="justify" vertical="top"/>
    </xf>
    <xf numFmtId="49" fontId="4" fillId="0" borderId="0" xfId="0" applyNumberFormat="1" applyFont="1" applyFill="1" applyBorder="1" applyAlignment="1">
      <alignment horizontal="center" vertical="top"/>
    </xf>
    <xf numFmtId="49" fontId="0" fillId="0" borderId="0" xfId="0" applyNumberFormat="1" applyFill="1" applyAlignment="1">
      <alignment horizontal="left" vertical="top"/>
    </xf>
    <xf numFmtId="165" fontId="4" fillId="0" borderId="0" xfId="0" applyNumberFormat="1" applyFont="1" applyFill="1" applyAlignment="1">
      <alignment horizontal="right" vertical="top"/>
    </xf>
    <xf numFmtId="49" fontId="3" fillId="0" borderId="0" xfId="0" applyNumberFormat="1" applyFont="1" applyFill="1" applyAlignment="1">
      <alignment horizontal="left" vertical="top"/>
    </xf>
    <xf numFmtId="0" fontId="0" fillId="0" borderId="0" xfId="0" applyFill="1" applyAlignment="1">
      <alignment horizontal="left" vertical="top"/>
    </xf>
    <xf numFmtId="0" fontId="4" fillId="0" borderId="0" xfId="0" applyFont="1" applyAlignment="1">
      <alignment horizontal="left" vertical="top" wrapText="1"/>
    </xf>
    <xf numFmtId="49" fontId="0" fillId="0" borderId="0" xfId="0" applyNumberFormat="1" applyAlignment="1">
      <alignment horizontal="center" vertical="center"/>
    </xf>
    <xf numFmtId="49" fontId="4" fillId="0" borderId="0" xfId="0" applyNumberFormat="1" applyFont="1" applyAlignment="1">
      <alignment horizontal="center" vertical="center"/>
    </xf>
    <xf numFmtId="0" fontId="4" fillId="0" borderId="0" xfId="0" applyFont="1" applyAlignment="1">
      <alignment vertical="center"/>
    </xf>
    <xf numFmtId="0" fontId="3" fillId="2" borderId="2" xfId="0" applyFont="1" applyFill="1" applyBorder="1" applyAlignment="1">
      <alignment horizontal="left" vertical="center" wrapText="1"/>
    </xf>
    <xf numFmtId="167" fontId="3" fillId="0" borderId="0" xfId="0" applyNumberFormat="1" applyFont="1" applyAlignment="1">
      <alignment horizontal="right" vertical="center"/>
    </xf>
    <xf numFmtId="167" fontId="3" fillId="0" borderId="2" xfId="0" applyNumberFormat="1" applyFont="1" applyBorder="1" applyAlignment="1">
      <alignment horizontal="right" vertical="center"/>
    </xf>
    <xf numFmtId="167" fontId="3" fillId="2" borderId="2" xfId="0" applyNumberFormat="1" applyFont="1" applyFill="1" applyBorder="1" applyAlignment="1">
      <alignment horizontal="right" vertical="center" wrapText="1"/>
    </xf>
    <xf numFmtId="49" fontId="3" fillId="2" borderId="0" xfId="0" applyNumberFormat="1" applyFont="1" applyFill="1" applyAlignment="1">
      <alignment horizontal="left" vertical="top"/>
    </xf>
    <xf numFmtId="49" fontId="4" fillId="0" borderId="0" xfId="0" applyNumberFormat="1" applyFont="1" applyAlignment="1">
      <alignment horizontal="center" vertical="center" wrapText="1"/>
    </xf>
    <xf numFmtId="0" fontId="3" fillId="3" borderId="2" xfId="0" applyFont="1" applyFill="1" applyBorder="1" applyAlignment="1">
      <alignment horizontal="left" vertical="center" wrapText="1"/>
    </xf>
    <xf numFmtId="167" fontId="3" fillId="3" borderId="2" xfId="0" applyNumberFormat="1" applyFont="1" applyFill="1" applyBorder="1" applyAlignment="1">
      <alignment horizontal="right" vertical="center" wrapText="1"/>
    </xf>
    <xf numFmtId="167" fontId="3" fillId="3" borderId="1" xfId="0" applyNumberFormat="1" applyFont="1" applyFill="1" applyBorder="1" applyAlignment="1">
      <alignment horizontal="left" vertical="top"/>
    </xf>
    <xf numFmtId="167" fontId="3" fillId="3" borderId="5" xfId="0" applyNumberFormat="1" applyFont="1" applyFill="1" applyBorder="1" applyAlignment="1">
      <alignment horizontal="left" vertical="top"/>
    </xf>
    <xf numFmtId="167" fontId="3" fillId="3" borderId="6" xfId="0" applyNumberFormat="1" applyFont="1" applyFill="1" applyBorder="1" applyAlignment="1">
      <alignment horizontal="left" vertical="top"/>
    </xf>
    <xf numFmtId="49" fontId="2" fillId="3" borderId="7" xfId="0" applyNumberFormat="1" applyFont="1" applyFill="1" applyBorder="1" applyAlignment="1">
      <alignment horizontal="center" vertical="center" wrapText="1"/>
    </xf>
    <xf numFmtId="49" fontId="3" fillId="0" borderId="0" xfId="0" applyNumberFormat="1" applyFont="1" applyFill="1" applyAlignment="1">
      <alignment horizontal="left" vertical="top" wrapText="1"/>
    </xf>
    <xf numFmtId="0" fontId="4" fillId="0" borderId="0" xfId="0" applyNumberFormat="1" applyFont="1" applyBorder="1" applyAlignment="1" applyProtection="1">
      <alignment horizontal="left" vertical="top" wrapText="1"/>
    </xf>
    <xf numFmtId="167" fontId="3" fillId="0" borderId="0" xfId="0" applyNumberFormat="1" applyFont="1" applyFill="1" applyBorder="1" applyAlignment="1">
      <alignment horizontal="left" vertical="top"/>
    </xf>
    <xf numFmtId="167" fontId="3" fillId="0" borderId="0" xfId="0" applyNumberFormat="1" applyFont="1" applyFill="1" applyBorder="1" applyAlignment="1">
      <alignment horizontal="right" vertical="top"/>
    </xf>
    <xf numFmtId="167" fontId="3" fillId="0" borderId="3" xfId="0" applyNumberFormat="1" applyFont="1" applyBorder="1" applyAlignment="1">
      <alignment horizontal="left" vertical="center" wrapText="1"/>
    </xf>
    <xf numFmtId="0" fontId="3" fillId="0" borderId="0" xfId="0" applyFont="1" applyFill="1" applyBorder="1" applyAlignment="1">
      <alignment horizontal="left" vertical="center" wrapText="1"/>
    </xf>
    <xf numFmtId="167" fontId="3" fillId="0" borderId="0" xfId="0" applyNumberFormat="1" applyFont="1" applyFill="1" applyBorder="1" applyAlignment="1">
      <alignment horizontal="right" vertical="center" wrapText="1"/>
    </xf>
    <xf numFmtId="0" fontId="7" fillId="0" borderId="0" xfId="0" applyFont="1" applyFill="1" applyAlignment="1">
      <alignment wrapText="1"/>
    </xf>
    <xf numFmtId="2" fontId="7" fillId="0" borderId="0" xfId="0" applyNumberFormat="1" applyFont="1" applyFill="1" applyAlignment="1">
      <alignment wrapText="1"/>
    </xf>
    <xf numFmtId="49" fontId="2" fillId="4" borderId="5" xfId="0" applyNumberFormat="1" applyFont="1" applyFill="1" applyBorder="1" applyAlignment="1">
      <alignment horizontal="right" vertical="center" wrapText="1"/>
    </xf>
    <xf numFmtId="49" fontId="2" fillId="4" borderId="6" xfId="0" applyNumberFormat="1" applyFont="1" applyFill="1" applyBorder="1" applyAlignment="1">
      <alignment horizontal="right" vertical="center" wrapText="1"/>
    </xf>
    <xf numFmtId="0" fontId="0" fillId="0" borderId="0" xfId="0" applyAlignment="1">
      <alignment horizontal="center" vertical="center"/>
    </xf>
    <xf numFmtId="0" fontId="3" fillId="0" borderId="0" xfId="0" applyFont="1" applyAlignment="1">
      <alignment horizontal="center" vertical="center"/>
    </xf>
    <xf numFmtId="167" fontId="0" fillId="0" borderId="0" xfId="0" applyNumberFormat="1" applyAlignment="1"/>
    <xf numFmtId="167" fontId="14" fillId="5" borderId="0" xfId="0" applyNumberFormat="1" applyFont="1" applyFill="1" applyAlignment="1"/>
    <xf numFmtId="167" fontId="12" fillId="4" borderId="8" xfId="0" applyNumberFormat="1" applyFont="1" applyFill="1" applyBorder="1" applyAlignment="1">
      <alignment vertical="top" wrapText="1"/>
    </xf>
    <xf numFmtId="0" fontId="13" fillId="0" borderId="5" xfId="0" applyFont="1" applyBorder="1"/>
    <xf numFmtId="167" fontId="13" fillId="0" borderId="5" xfId="0" applyNumberFormat="1" applyFont="1" applyBorder="1"/>
    <xf numFmtId="0" fontId="0" fillId="0" borderId="9" xfId="0" applyBorder="1"/>
    <xf numFmtId="0" fontId="12" fillId="2" borderId="10" xfId="0" applyFont="1" applyFill="1" applyBorder="1" applyAlignment="1">
      <alignment horizontal="right" vertical="top" wrapText="1"/>
    </xf>
    <xf numFmtId="167" fontId="12" fillId="2" borderId="10" xfId="0" applyNumberFormat="1" applyFont="1" applyFill="1" applyBorder="1" applyAlignment="1">
      <alignment horizontal="right" vertical="top" wrapText="1"/>
    </xf>
    <xf numFmtId="49" fontId="4" fillId="0" borderId="0" xfId="0" applyNumberFormat="1" applyFont="1" applyFill="1" applyBorder="1" applyAlignment="1">
      <alignment horizontal="center" vertical="center"/>
    </xf>
    <xf numFmtId="49" fontId="4" fillId="5" borderId="0" xfId="0" applyNumberFormat="1" applyFont="1" applyFill="1" applyBorder="1" applyAlignment="1">
      <alignment horizontal="center" vertical="top"/>
    </xf>
    <xf numFmtId="0" fontId="4" fillId="5" borderId="0" xfId="0" applyFont="1" applyFill="1" applyAlignment="1">
      <alignment horizontal="center" vertical="center" wrapText="1"/>
    </xf>
    <xf numFmtId="167" fontId="4" fillId="0" borderId="0" xfId="0" applyNumberFormat="1" applyFont="1" applyAlignment="1" applyProtection="1">
      <alignment horizontal="left" vertical="top" wrapText="1"/>
    </xf>
    <xf numFmtId="49" fontId="4" fillId="0" borderId="0" xfId="0" applyNumberFormat="1" applyFont="1" applyFill="1" applyAlignment="1">
      <alignment horizontal="center" vertical="center" wrapText="1"/>
    </xf>
    <xf numFmtId="4" fontId="4" fillId="0" borderId="0" xfId="0" applyNumberFormat="1" applyFont="1" applyFill="1" applyAlignment="1">
      <alignment horizontal="right" vertical="top" wrapText="1"/>
    </xf>
    <xf numFmtId="165" fontId="4" fillId="0" borderId="0" xfId="0" applyNumberFormat="1" applyFont="1" applyFill="1" applyAlignment="1">
      <alignment horizontal="right" vertical="top" wrapText="1"/>
    </xf>
    <xf numFmtId="0" fontId="4" fillId="0" borderId="0" xfId="0" applyFont="1" applyFill="1" applyAlignment="1">
      <alignment horizontal="center" vertical="top"/>
    </xf>
    <xf numFmtId="0" fontId="13" fillId="0" borderId="0" xfId="0" applyFont="1" applyAlignment="1">
      <alignment horizontal="left"/>
    </xf>
    <xf numFmtId="0" fontId="4" fillId="0" borderId="0" xfId="0" applyFont="1" applyFill="1" applyBorder="1" applyAlignment="1">
      <alignment horizontal="left" vertical="top" wrapText="1"/>
    </xf>
    <xf numFmtId="4" fontId="4" fillId="0" borderId="0" xfId="0" applyNumberFormat="1" applyFont="1" applyAlignment="1">
      <alignment horizontal="right" vertical="top" wrapText="1"/>
    </xf>
    <xf numFmtId="0" fontId="4" fillId="0" borderId="0" xfId="0" applyFont="1" applyFill="1" applyBorder="1" applyAlignment="1">
      <alignment vertical="top" wrapText="1"/>
    </xf>
    <xf numFmtId="4" fontId="4" fillId="0" borderId="0" xfId="0" applyNumberFormat="1" applyFont="1" applyFill="1" applyBorder="1" applyAlignment="1">
      <alignment horizontal="right" vertical="center" wrapText="1"/>
    </xf>
    <xf numFmtId="165" fontId="4" fillId="0" borderId="0" xfId="0" applyNumberFormat="1" applyFont="1" applyFill="1" applyAlignment="1">
      <alignment horizontal="right"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top" wrapText="1"/>
    </xf>
    <xf numFmtId="0" fontId="4" fillId="0" borderId="0" xfId="0" applyFont="1" applyAlignment="1">
      <alignment horizontal="center" vertical="top"/>
    </xf>
    <xf numFmtId="0" fontId="4" fillId="0" borderId="0" xfId="0" applyFont="1" applyFill="1" applyAlignment="1">
      <alignment horizontal="left" vertical="top"/>
    </xf>
    <xf numFmtId="49" fontId="4" fillId="0" borderId="0" xfId="0" applyNumberFormat="1" applyFont="1" applyFill="1" applyAlignment="1">
      <alignment horizontal="left" vertical="top"/>
    </xf>
    <xf numFmtId="165" fontId="4" fillId="0" borderId="0" xfId="0" applyNumberFormat="1" applyFont="1" applyAlignment="1">
      <alignment horizontal="right" vertical="top" wrapText="1"/>
    </xf>
    <xf numFmtId="0" fontId="4" fillId="0" borderId="0" xfId="0" applyFont="1" applyAlignment="1">
      <alignment horizontal="left" vertical="top"/>
    </xf>
    <xf numFmtId="165" fontId="4" fillId="0" borderId="0" xfId="0" applyNumberFormat="1" applyFont="1" applyAlignment="1">
      <alignment horizontal="left" vertical="top"/>
    </xf>
    <xf numFmtId="49" fontId="4" fillId="0" borderId="0" xfId="0" applyNumberFormat="1" applyFont="1" applyBorder="1" applyAlignment="1">
      <alignment horizontal="left" vertical="top"/>
    </xf>
    <xf numFmtId="0" fontId="4" fillId="0" borderId="0" xfId="0" applyFont="1" applyBorder="1" applyAlignment="1">
      <alignment horizontal="center" vertical="top" wrapText="1"/>
    </xf>
    <xf numFmtId="4" fontId="4" fillId="0" borderId="0" xfId="0" applyNumberFormat="1" applyFont="1" applyFill="1" applyBorder="1" applyAlignment="1">
      <alignment horizontal="right" vertical="top" wrapText="1"/>
    </xf>
    <xf numFmtId="165" fontId="4" fillId="0" borderId="0" xfId="0" applyNumberFormat="1" applyFont="1" applyBorder="1" applyAlignment="1">
      <alignment horizontal="right" vertical="top"/>
    </xf>
    <xf numFmtId="165" fontId="4" fillId="0" borderId="0" xfId="0" applyNumberFormat="1" applyFont="1" applyFill="1" applyBorder="1" applyAlignment="1">
      <alignment horizontal="right" vertical="top" wrapText="1"/>
    </xf>
    <xf numFmtId="49" fontId="4" fillId="0" borderId="0" xfId="0" applyNumberFormat="1" applyFont="1" applyFill="1" applyBorder="1" applyAlignment="1">
      <alignment horizontal="left" vertical="top"/>
    </xf>
    <xf numFmtId="0" fontId="4" fillId="0" borderId="0" xfId="0" applyFont="1" applyFill="1" applyBorder="1" applyAlignment="1">
      <alignment horizontal="center" vertical="top" wrapText="1"/>
    </xf>
    <xf numFmtId="0" fontId="4" fillId="0" borderId="0" xfId="0" applyFont="1" applyAlignment="1" applyProtection="1">
      <alignment horizontal="center" vertical="top"/>
    </xf>
    <xf numFmtId="0" fontId="4" fillId="0" borderId="0" xfId="0" applyFont="1" applyFill="1" applyAlignment="1" applyProtection="1">
      <alignment horizontal="center" vertical="top"/>
    </xf>
    <xf numFmtId="49" fontId="4" fillId="0" borderId="0" xfId="0" applyNumberFormat="1" applyFont="1" applyFill="1" applyAlignment="1" applyProtection="1">
      <alignment horizontal="center" vertical="top"/>
    </xf>
    <xf numFmtId="165" fontId="4" fillId="0" borderId="0" xfId="0" applyNumberFormat="1" applyFont="1" applyFill="1" applyAlignment="1" applyProtection="1">
      <alignment horizontal="right" vertical="top"/>
      <protection locked="0"/>
    </xf>
    <xf numFmtId="165" fontId="4" fillId="5" borderId="0" xfId="0" applyNumberFormat="1" applyFont="1" applyFill="1" applyAlignment="1">
      <alignment horizontal="right" vertical="top" wrapText="1"/>
    </xf>
    <xf numFmtId="0" fontId="4" fillId="0" borderId="0" xfId="0" applyFont="1" applyFill="1" applyBorder="1" applyAlignment="1">
      <alignment horizontal="left" wrapText="1"/>
    </xf>
    <xf numFmtId="0" fontId="4" fillId="0" borderId="0" xfId="0" applyFont="1" applyBorder="1" applyAlignment="1">
      <alignment vertical="top" wrapText="1"/>
    </xf>
    <xf numFmtId="4" fontId="4" fillId="0" borderId="0" xfId="0" applyNumberFormat="1" applyFont="1" applyBorder="1" applyAlignment="1">
      <alignment horizontal="right" vertical="top" wrapText="1"/>
    </xf>
    <xf numFmtId="0" fontId="4" fillId="0" borderId="0" xfId="0" applyFont="1" applyFill="1" applyAlignment="1" applyProtection="1">
      <alignment horizontal="left" vertical="top" wrapText="1"/>
    </xf>
    <xf numFmtId="4" fontId="4" fillId="0" borderId="0" xfId="0" applyNumberFormat="1" applyFont="1" applyFill="1" applyAlignment="1" applyProtection="1">
      <alignment horizontal="right" vertical="top" wrapText="1"/>
    </xf>
    <xf numFmtId="165" fontId="4" fillId="0" borderId="0" xfId="0" applyNumberFormat="1" applyFont="1" applyFill="1" applyAlignment="1" applyProtection="1">
      <alignment horizontal="right" vertical="top" wrapText="1"/>
      <protection locked="0"/>
    </xf>
    <xf numFmtId="0" fontId="4" fillId="5" borderId="0" xfId="2" applyFont="1" applyFill="1" applyBorder="1" applyAlignment="1">
      <alignment horizontal="left" vertical="top" wrapText="1"/>
    </xf>
    <xf numFmtId="0" fontId="4" fillId="0" borderId="0" xfId="0" applyFont="1" applyBorder="1" applyAlignment="1">
      <alignment wrapText="1"/>
    </xf>
    <xf numFmtId="4" fontId="4" fillId="5" borderId="0" xfId="0" applyNumberFormat="1" applyFont="1" applyFill="1" applyBorder="1" applyAlignment="1">
      <alignment horizontal="right" vertical="top" wrapText="1"/>
    </xf>
    <xf numFmtId="0" fontId="4" fillId="0" borderId="0" xfId="0" applyFont="1" applyAlignment="1">
      <alignment vertical="center" wrapText="1"/>
    </xf>
    <xf numFmtId="0" fontId="4" fillId="5" borderId="0" xfId="0" applyFont="1" applyFill="1" applyBorder="1" applyAlignment="1">
      <alignment vertical="top" wrapText="1"/>
    </xf>
    <xf numFmtId="0" fontId="13" fillId="0" borderId="0" xfId="0" applyFont="1"/>
    <xf numFmtId="167" fontId="3" fillId="0" borderId="0" xfId="0" applyNumberFormat="1" applyFont="1" applyBorder="1" applyAlignment="1"/>
    <xf numFmtId="167" fontId="16" fillId="5" borderId="0" xfId="0" applyNumberFormat="1" applyFont="1" applyFill="1" applyBorder="1" applyAlignment="1"/>
    <xf numFmtId="167" fontId="3" fillId="0" borderId="10" xfId="0" applyNumberFormat="1" applyFont="1" applyBorder="1" applyAlignment="1"/>
    <xf numFmtId="167" fontId="16" fillId="5" borderId="10" xfId="0" applyNumberFormat="1" applyFont="1" applyFill="1" applyBorder="1" applyAlignment="1"/>
    <xf numFmtId="167" fontId="3" fillId="0" borderId="11" xfId="0" applyNumberFormat="1" applyFont="1" applyBorder="1" applyAlignment="1"/>
    <xf numFmtId="167" fontId="16" fillId="5" borderId="11" xfId="0" applyNumberFormat="1" applyFont="1" applyFill="1" applyBorder="1" applyAlignment="1"/>
    <xf numFmtId="49" fontId="3" fillId="0" borderId="0" xfId="0" applyNumberFormat="1" applyFont="1" applyAlignment="1">
      <alignment horizontal="center" vertical="center"/>
    </xf>
    <xf numFmtId="49" fontId="4" fillId="0" borderId="0" xfId="0" applyNumberFormat="1" applyFont="1" applyFill="1" applyAlignment="1">
      <alignment horizontal="center" vertical="center"/>
    </xf>
    <xf numFmtId="167" fontId="14" fillId="5" borderId="0" xfId="0" applyNumberFormat="1" applyFont="1" applyFill="1"/>
    <xf numFmtId="167" fontId="0" fillId="0" borderId="0" xfId="0" applyNumberFormat="1"/>
    <xf numFmtId="0" fontId="4" fillId="0" borderId="0" xfId="8" applyFont="1" applyAlignment="1">
      <alignment horizontal="center" vertical="top"/>
    </xf>
    <xf numFmtId="0" fontId="4" fillId="0" borderId="0" xfId="8" applyFont="1" applyAlignment="1">
      <alignment horizontal="left" vertical="top" wrapText="1"/>
    </xf>
    <xf numFmtId="165" fontId="4" fillId="0" borderId="0" xfId="8" applyNumberFormat="1" applyFont="1" applyAlignment="1">
      <alignment horizontal="right" vertical="top" wrapText="1"/>
    </xf>
    <xf numFmtId="165" fontId="4" fillId="0" borderId="0" xfId="8" applyNumberFormat="1" applyFont="1" applyAlignment="1">
      <alignment horizontal="right" vertical="top"/>
    </xf>
    <xf numFmtId="4" fontId="4" fillId="0" borderId="0" xfId="8" applyNumberFormat="1" applyFont="1" applyAlignment="1">
      <alignment horizontal="right" vertical="top" wrapText="1"/>
    </xf>
    <xf numFmtId="49" fontId="4" fillId="0" borderId="0" xfId="8" applyNumberFormat="1" applyFont="1" applyAlignment="1">
      <alignment horizontal="center" vertical="top"/>
    </xf>
    <xf numFmtId="49" fontId="4" fillId="0" borderId="0" xfId="8" applyNumberFormat="1" applyFont="1" applyAlignment="1">
      <alignment horizontal="center" vertical="center"/>
    </xf>
    <xf numFmtId="165" fontId="3" fillId="0" borderId="0" xfId="8" applyNumberFormat="1" applyFont="1" applyAlignment="1">
      <alignment horizontal="right" vertical="top"/>
    </xf>
    <xf numFmtId="0" fontId="4" fillId="0" borderId="0" xfId="8" applyFont="1" applyAlignment="1">
      <alignment vertical="center"/>
    </xf>
    <xf numFmtId="49" fontId="4" fillId="0" borderId="0" xfId="8" applyNumberFormat="1" applyFont="1" applyAlignment="1">
      <alignment horizontal="center"/>
    </xf>
    <xf numFmtId="167" fontId="3" fillId="0" borderId="0" xfId="8" applyNumberFormat="1" applyFont="1" applyFill="1" applyBorder="1" applyAlignment="1">
      <alignment horizontal="right" vertical="center" wrapText="1"/>
    </xf>
    <xf numFmtId="0" fontId="3" fillId="0" borderId="0" xfId="8" applyFont="1" applyFill="1" applyBorder="1" applyAlignment="1">
      <alignment horizontal="left" vertical="center" wrapText="1"/>
    </xf>
    <xf numFmtId="167" fontId="3" fillId="2" borderId="2" xfId="8" applyNumberFormat="1" applyFont="1" applyFill="1" applyBorder="1" applyAlignment="1">
      <alignment horizontal="right" vertical="center" wrapText="1"/>
    </xf>
    <xf numFmtId="0" fontId="3" fillId="2" borderId="2" xfId="8" applyFont="1" applyFill="1" applyBorder="1" applyAlignment="1">
      <alignment horizontal="left" vertical="center" wrapText="1"/>
    </xf>
    <xf numFmtId="167" fontId="3" fillId="0" borderId="0" xfId="8" applyNumberFormat="1" applyFont="1" applyAlignment="1">
      <alignment horizontal="right" vertical="center"/>
    </xf>
    <xf numFmtId="0" fontId="3" fillId="0" borderId="0" xfId="8" applyFont="1" applyAlignment="1">
      <alignment horizontal="left" vertical="center" wrapText="1"/>
    </xf>
    <xf numFmtId="167" fontId="3" fillId="0" borderId="2" xfId="8" applyNumberFormat="1" applyFont="1" applyBorder="1" applyAlignment="1">
      <alignment horizontal="right" vertical="center"/>
    </xf>
    <xf numFmtId="0" fontId="3" fillId="0" borderId="2" xfId="8" applyFont="1" applyBorder="1" applyAlignment="1">
      <alignment horizontal="left" vertical="center" wrapText="1"/>
    </xf>
    <xf numFmtId="167" fontId="3" fillId="3" borderId="2" xfId="8" applyNumberFormat="1" applyFont="1" applyFill="1" applyBorder="1" applyAlignment="1">
      <alignment horizontal="right" vertical="center" wrapText="1"/>
    </xf>
    <xf numFmtId="0" fontId="3" fillId="3" borderId="2" xfId="8" applyFont="1" applyFill="1" applyBorder="1" applyAlignment="1">
      <alignment horizontal="left" vertical="center" wrapText="1"/>
    </xf>
    <xf numFmtId="164" fontId="3" fillId="0" borderId="0" xfId="8" applyNumberFormat="1" applyFont="1" applyBorder="1" applyAlignment="1">
      <alignment horizontal="right" vertical="center"/>
    </xf>
    <xf numFmtId="0" fontId="3" fillId="0" borderId="0" xfId="8" applyFont="1" applyBorder="1" applyAlignment="1">
      <alignment horizontal="left" vertical="center" wrapText="1"/>
    </xf>
    <xf numFmtId="164" fontId="3" fillId="0" borderId="4" xfId="8" applyNumberFormat="1" applyFont="1" applyBorder="1" applyAlignment="1">
      <alignment horizontal="right" vertical="center"/>
    </xf>
    <xf numFmtId="0" fontId="3" fillId="0" borderId="3" xfId="8" applyFont="1" applyBorder="1" applyAlignment="1">
      <alignment horizontal="left" vertical="center" wrapText="1"/>
    </xf>
    <xf numFmtId="0" fontId="4" fillId="0" borderId="0" xfId="8" applyFont="1" applyFill="1" applyAlignment="1">
      <alignment horizontal="left" vertical="top" wrapText="1"/>
    </xf>
    <xf numFmtId="165" fontId="4" fillId="0" borderId="0" xfId="8" applyNumberFormat="1" applyFont="1" applyFill="1" applyAlignment="1">
      <alignment horizontal="right" vertical="top" wrapText="1"/>
    </xf>
    <xf numFmtId="0" fontId="3" fillId="0" borderId="0" xfId="8" applyFont="1" applyFill="1" applyAlignment="1">
      <alignment horizontal="left" vertical="top" wrapText="1"/>
    </xf>
    <xf numFmtId="49" fontId="4" fillId="0" borderId="0" xfId="8" applyNumberFormat="1" applyFont="1" applyAlignment="1">
      <alignment horizontal="left" vertical="top"/>
    </xf>
    <xf numFmtId="49" fontId="4" fillId="0" borderId="0" xfId="8" applyNumberFormat="1" applyFont="1" applyBorder="1" applyAlignment="1">
      <alignment horizontal="left" vertical="top" wrapText="1"/>
    </xf>
    <xf numFmtId="165" fontId="4" fillId="0" borderId="0" xfId="8" applyNumberFormat="1" applyFont="1" applyFill="1" applyBorder="1" applyAlignment="1">
      <alignment horizontal="right" vertical="top" wrapText="1"/>
    </xf>
    <xf numFmtId="165" fontId="4" fillId="0" borderId="0" xfId="8" applyNumberFormat="1" applyFont="1" applyBorder="1" applyAlignment="1">
      <alignment horizontal="right" vertical="top"/>
    </xf>
    <xf numFmtId="4" fontId="4" fillId="0" borderId="0" xfId="8" applyNumberFormat="1" applyFont="1" applyFill="1" applyBorder="1" applyAlignment="1">
      <alignment horizontal="right" vertical="top" wrapText="1"/>
    </xf>
    <xf numFmtId="0" fontId="4" fillId="0" borderId="0" xfId="8" applyFont="1" applyFill="1" applyBorder="1" applyAlignment="1">
      <alignment horizontal="left" vertical="top" wrapText="1"/>
    </xf>
    <xf numFmtId="49" fontId="4" fillId="0" borderId="0" xfId="8" applyNumberFormat="1" applyFont="1" applyBorder="1" applyAlignment="1">
      <alignment horizontal="center" vertical="top"/>
    </xf>
    <xf numFmtId="49" fontId="4" fillId="0" borderId="0" xfId="8" applyNumberFormat="1" applyFont="1" applyBorder="1" applyAlignment="1">
      <alignment horizontal="left" vertical="top"/>
    </xf>
    <xf numFmtId="0" fontId="4" fillId="0" borderId="0" xfId="8" applyFont="1" applyFill="1" applyAlignment="1">
      <alignment horizontal="center" vertical="top"/>
    </xf>
    <xf numFmtId="0" fontId="3" fillId="0" borderId="0" xfId="8" applyFont="1" applyAlignment="1">
      <alignment horizontal="left" vertical="top" wrapText="1"/>
    </xf>
    <xf numFmtId="49" fontId="3" fillId="2" borderId="0" xfId="8" applyNumberFormat="1" applyFont="1" applyFill="1" applyAlignment="1">
      <alignment horizontal="left" vertical="top"/>
    </xf>
    <xf numFmtId="4" fontId="4" fillId="0" borderId="0" xfId="8" applyNumberFormat="1" applyFont="1" applyFill="1" applyAlignment="1">
      <alignment horizontal="right" vertical="top" wrapText="1"/>
    </xf>
    <xf numFmtId="49" fontId="4" fillId="0" borderId="0" xfId="8" applyNumberFormat="1" applyFont="1" applyFill="1" applyAlignment="1">
      <alignment horizontal="center" vertical="top"/>
    </xf>
    <xf numFmtId="167" fontId="3" fillId="3" borderId="6" xfId="8" applyNumberFormat="1" applyFont="1" applyFill="1" applyBorder="1" applyAlignment="1">
      <alignment horizontal="left" vertical="top"/>
    </xf>
    <xf numFmtId="167" fontId="3" fillId="3" borderId="5" xfId="8" applyNumberFormat="1" applyFont="1" applyFill="1" applyBorder="1" applyAlignment="1">
      <alignment horizontal="right" vertical="top"/>
    </xf>
    <xf numFmtId="167" fontId="3" fillId="3" borderId="5" xfId="8" applyNumberFormat="1" applyFont="1" applyFill="1" applyBorder="1" applyAlignment="1">
      <alignment horizontal="left" vertical="top"/>
    </xf>
    <xf numFmtId="167" fontId="3" fillId="3" borderId="1" xfId="8" applyNumberFormat="1" applyFont="1" applyFill="1" applyBorder="1" applyAlignment="1">
      <alignment horizontal="left" vertical="top"/>
    </xf>
    <xf numFmtId="0" fontId="2" fillId="0" borderId="0" xfId="8" applyFont="1" applyFill="1" applyAlignment="1">
      <alignment horizontal="center" vertical="top"/>
    </xf>
    <xf numFmtId="0" fontId="2" fillId="0" borderId="0" xfId="8" applyFont="1" applyFill="1" applyBorder="1" applyAlignment="1">
      <alignment horizontal="left" vertical="top" wrapText="1"/>
    </xf>
    <xf numFmtId="165" fontId="2" fillId="0" borderId="0" xfId="8" applyNumberFormat="1" applyFont="1" applyFill="1" applyBorder="1" applyAlignment="1">
      <alignment horizontal="right" vertical="top" wrapText="1"/>
    </xf>
    <xf numFmtId="165" fontId="2" fillId="0" borderId="0" xfId="8" applyNumberFormat="1" applyFont="1" applyFill="1" applyBorder="1" applyAlignment="1">
      <alignment horizontal="right" vertical="top"/>
    </xf>
    <xf numFmtId="4" fontId="2" fillId="0" borderId="0" xfId="8" applyNumberFormat="1" applyFont="1" applyFill="1" applyBorder="1" applyAlignment="1">
      <alignment horizontal="right" vertical="top" wrapText="1"/>
    </xf>
    <xf numFmtId="49" fontId="2" fillId="0" borderId="0" xfId="8" applyNumberFormat="1" applyFont="1" applyFill="1" applyBorder="1" applyAlignment="1">
      <alignment horizontal="center" vertical="top"/>
    </xf>
    <xf numFmtId="0" fontId="2" fillId="0" borderId="0" xfId="8" applyFont="1" applyAlignment="1">
      <alignment horizontal="center" vertical="center" wrapText="1"/>
    </xf>
    <xf numFmtId="49" fontId="2" fillId="3" borderId="7" xfId="8" applyNumberFormat="1" applyFont="1" applyFill="1" applyBorder="1" applyAlignment="1">
      <alignment horizontal="center" vertical="center" wrapText="1"/>
    </xf>
    <xf numFmtId="0" fontId="1" fillId="0" borderId="0" xfId="8" applyFont="1" applyAlignment="1">
      <alignment horizontal="center" vertical="top"/>
    </xf>
    <xf numFmtId="0" fontId="1" fillId="0" borderId="0" xfId="8" applyFont="1" applyAlignment="1">
      <alignment horizontal="left" vertical="top" wrapText="1"/>
    </xf>
    <xf numFmtId="165" fontId="1" fillId="0" borderId="0" xfId="8" applyNumberFormat="1" applyFont="1" applyAlignment="1">
      <alignment horizontal="right" vertical="top" wrapText="1"/>
    </xf>
    <xf numFmtId="165" fontId="1" fillId="0" borderId="0" xfId="8" applyNumberFormat="1" applyFont="1" applyAlignment="1">
      <alignment horizontal="right" vertical="top"/>
    </xf>
    <xf numFmtId="4" fontId="1" fillId="0" borderId="0" xfId="8" applyNumberFormat="1" applyFont="1" applyAlignment="1">
      <alignment horizontal="right" vertical="top" wrapText="1"/>
    </xf>
    <xf numFmtId="49" fontId="1" fillId="0" borderId="0" xfId="8" applyNumberFormat="1" applyFont="1" applyAlignment="1">
      <alignment horizontal="center" vertical="top"/>
    </xf>
    <xf numFmtId="0" fontId="4" fillId="0" borderId="0" xfId="8" applyFont="1" applyAlignment="1">
      <alignment horizontal="left" vertical="top"/>
    </xf>
    <xf numFmtId="49" fontId="3" fillId="0" borderId="0" xfId="8" applyNumberFormat="1" applyFont="1" applyAlignment="1">
      <alignment horizontal="left" vertical="top"/>
    </xf>
    <xf numFmtId="165" fontId="4" fillId="0" borderId="0" xfId="8" applyNumberFormat="1" applyFont="1" applyAlignment="1">
      <alignment horizontal="left" vertical="top"/>
    </xf>
    <xf numFmtId="49" fontId="3" fillId="0" borderId="0" xfId="8" applyNumberFormat="1" applyFont="1" applyFill="1" applyAlignment="1">
      <alignment horizontal="left" vertical="top" wrapText="1"/>
    </xf>
    <xf numFmtId="49" fontId="4" fillId="0" borderId="0" xfId="8" applyNumberFormat="1" applyFont="1" applyFill="1" applyAlignment="1">
      <alignment horizontal="left" vertical="top"/>
    </xf>
    <xf numFmtId="0" fontId="4" fillId="0" borderId="0" xfId="8" applyFont="1" applyFill="1" applyAlignment="1">
      <alignment horizontal="left" vertical="top"/>
    </xf>
    <xf numFmtId="49" fontId="3" fillId="0" borderId="0" xfId="8" applyNumberFormat="1" applyFont="1" applyFill="1" applyAlignment="1">
      <alignment horizontal="left" vertical="top"/>
    </xf>
    <xf numFmtId="167" fontId="3" fillId="3" borderId="5" xfId="0" applyNumberFormat="1" applyFont="1" applyFill="1" applyBorder="1" applyAlignment="1">
      <alignment horizontal="right" vertical="top"/>
    </xf>
    <xf numFmtId="165" fontId="4" fillId="5" borderId="0" xfId="0" applyNumberFormat="1" applyFont="1" applyFill="1" applyAlignment="1">
      <alignment horizontal="right" vertical="top"/>
    </xf>
    <xf numFmtId="0" fontId="4" fillId="0" borderId="0" xfId="0" applyFont="1" applyFill="1" applyAlignment="1">
      <alignment vertical="top" wrapText="1"/>
    </xf>
    <xf numFmtId="0" fontId="0" fillId="0" borderId="0" xfId="0" applyAlignment="1"/>
    <xf numFmtId="0" fontId="12" fillId="0" borderId="0" xfId="0" applyFont="1" applyAlignment="1">
      <alignment vertical="center"/>
    </xf>
    <xf numFmtId="0" fontId="3" fillId="0" borderId="12" xfId="0" applyFont="1" applyBorder="1" applyAlignment="1">
      <alignment horizontal="center" vertical="center"/>
    </xf>
    <xf numFmtId="0" fontId="12" fillId="0" borderId="12" xfId="0" applyFont="1" applyBorder="1" applyAlignment="1">
      <alignment vertical="center"/>
    </xf>
    <xf numFmtId="0" fontId="0" fillId="0" borderId="12" xfId="0" applyBorder="1" applyAlignment="1"/>
    <xf numFmtId="165" fontId="4" fillId="0" borderId="0" xfId="8" applyNumberFormat="1" applyFont="1" applyBorder="1" applyAlignment="1" applyProtection="1">
      <alignment horizontal="right" vertical="top"/>
      <protection locked="0"/>
    </xf>
    <xf numFmtId="167" fontId="3" fillId="3" borderId="5" xfId="0" applyNumberFormat="1" applyFont="1" applyFill="1" applyBorder="1" applyAlignment="1">
      <alignment horizontal="right" vertical="top"/>
    </xf>
    <xf numFmtId="167" fontId="3" fillId="3" borderId="5" xfId="0" applyNumberFormat="1" applyFont="1" applyFill="1" applyBorder="1" applyAlignment="1">
      <alignment horizontal="right" vertical="top"/>
    </xf>
    <xf numFmtId="0" fontId="4" fillId="0" borderId="0" xfId="0" applyFont="1" applyAlignment="1">
      <alignment horizontal="center" vertical="top" wrapText="1"/>
    </xf>
    <xf numFmtId="0" fontId="1" fillId="0" borderId="0" xfId="0" applyFont="1" applyAlignment="1">
      <alignment horizontal="center" vertical="top" wrapText="1"/>
    </xf>
    <xf numFmtId="0" fontId="2" fillId="0" borderId="0" xfId="0" applyFont="1" applyFill="1" applyAlignment="1">
      <alignment horizontal="center" vertical="top" wrapText="1"/>
    </xf>
    <xf numFmtId="49" fontId="4" fillId="0" borderId="0" xfId="0" applyNumberFormat="1" applyFont="1" applyAlignment="1">
      <alignment horizontal="left" vertical="top" wrapText="1"/>
    </xf>
    <xf numFmtId="49" fontId="4" fillId="0" borderId="0" xfId="0" applyNumberFormat="1" applyFont="1" applyFill="1" applyAlignment="1">
      <alignment horizontal="left" vertical="top" wrapText="1"/>
    </xf>
    <xf numFmtId="49" fontId="2" fillId="0" borderId="0" xfId="0" applyNumberFormat="1" applyFont="1" applyAlignment="1">
      <alignment horizontal="center" vertical="center" wrapText="1"/>
    </xf>
    <xf numFmtId="49" fontId="2" fillId="0" borderId="0" xfId="0" applyNumberFormat="1" applyFont="1" applyFill="1" applyAlignment="1">
      <alignment horizontal="center" vertical="top"/>
    </xf>
    <xf numFmtId="49" fontId="4" fillId="0" borderId="0" xfId="0" applyNumberFormat="1" applyFont="1" applyAlignment="1" applyProtection="1">
      <alignment horizontal="center" vertical="top"/>
    </xf>
    <xf numFmtId="49" fontId="4" fillId="0" borderId="0" xfId="0" applyNumberFormat="1" applyFont="1" applyFill="1" applyAlignment="1">
      <alignment vertical="top" wrapText="1"/>
    </xf>
    <xf numFmtId="0" fontId="17" fillId="0" borderId="0" xfId="0" applyFont="1" applyAlignment="1">
      <alignment vertical="center" wrapText="1"/>
    </xf>
    <xf numFmtId="0" fontId="17" fillId="0" borderId="0" xfId="0" applyFont="1" applyAlignment="1">
      <alignment wrapText="1"/>
    </xf>
    <xf numFmtId="49" fontId="4" fillId="0" borderId="0" xfId="0" applyNumberFormat="1" applyFont="1" applyFill="1" applyAlignment="1">
      <alignment horizontal="center" vertical="top" wrapText="1"/>
    </xf>
    <xf numFmtId="4" fontId="4" fillId="5" borderId="0" xfId="0" applyNumberFormat="1" applyFont="1" applyFill="1" applyAlignment="1">
      <alignment horizontal="right" vertical="top" wrapText="1"/>
    </xf>
    <xf numFmtId="0" fontId="4" fillId="5" borderId="0" xfId="0" applyFont="1" applyFill="1" applyAlignment="1">
      <alignment horizontal="left" vertical="top" wrapText="1"/>
    </xf>
    <xf numFmtId="0" fontId="12" fillId="0" borderId="0" xfId="0" applyFont="1"/>
    <xf numFmtId="0" fontId="13" fillId="0" borderId="0" xfId="0" applyFont="1" applyAlignment="1">
      <alignment wrapText="1"/>
    </xf>
    <xf numFmtId="0" fontId="13" fillId="0" borderId="0" xfId="0" applyFont="1" applyAlignment="1">
      <alignment horizontal="center" wrapText="1"/>
    </xf>
    <xf numFmtId="165" fontId="0" fillId="0" borderId="0" xfId="0" applyNumberFormat="1" applyBorder="1" applyAlignment="1">
      <alignment horizontal="right" vertical="top"/>
    </xf>
    <xf numFmtId="165" fontId="0" fillId="0" borderId="0" xfId="0" applyNumberFormat="1" applyFill="1" applyAlignment="1" applyProtection="1">
      <alignment horizontal="right" vertical="top"/>
      <protection locked="0"/>
    </xf>
    <xf numFmtId="165" fontId="0" fillId="0" borderId="0" xfId="0" applyNumberFormat="1" applyAlignment="1">
      <alignment horizontal="right" vertical="top"/>
    </xf>
    <xf numFmtId="165" fontId="18" fillId="0" borderId="0" xfId="0" applyNumberFormat="1" applyFont="1" applyAlignment="1">
      <alignment horizontal="right" vertical="top"/>
    </xf>
    <xf numFmtId="165" fontId="18" fillId="0" borderId="0" xfId="0" applyNumberFormat="1" applyFont="1" applyFill="1" applyAlignment="1">
      <alignment horizontal="right" vertical="top"/>
    </xf>
    <xf numFmtId="165" fontId="0" fillId="0" borderId="0" xfId="0" applyNumberFormat="1" applyFill="1" applyAlignment="1">
      <alignment horizontal="right" vertical="top"/>
    </xf>
    <xf numFmtId="165" fontId="4" fillId="0" borderId="0" xfId="0" applyNumberFormat="1" applyFont="1" applyFill="1" applyAlignment="1">
      <alignment horizontal="right" vertical="center"/>
    </xf>
    <xf numFmtId="165" fontId="3" fillId="0" borderId="0" xfId="0" applyNumberFormat="1" applyFont="1" applyFill="1" applyAlignment="1">
      <alignment horizontal="right" vertical="top"/>
    </xf>
    <xf numFmtId="165" fontId="0" fillId="0" borderId="0" xfId="0" applyNumberFormat="1" applyFill="1" applyAlignment="1">
      <alignment horizontal="right" vertical="center"/>
    </xf>
    <xf numFmtId="167" fontId="3" fillId="3" borderId="5" xfId="0" applyNumberFormat="1" applyFont="1" applyFill="1" applyBorder="1" applyAlignment="1">
      <alignment horizontal="right" vertical="top"/>
    </xf>
    <xf numFmtId="0" fontId="11" fillId="0" borderId="0" xfId="0" applyFont="1" applyAlignment="1">
      <alignment horizontal="center" vertical="center" wrapText="1"/>
    </xf>
    <xf numFmtId="49" fontId="2" fillId="4" borderId="1" xfId="0" applyNumberFormat="1" applyFont="1" applyFill="1" applyBorder="1" applyAlignment="1">
      <alignment horizontal="center" vertical="center" wrapText="1"/>
    </xf>
    <xf numFmtId="49" fontId="2" fillId="4" borderId="5" xfId="0" applyNumberFormat="1" applyFont="1" applyFill="1" applyBorder="1" applyAlignment="1">
      <alignment horizontal="center" vertical="center" wrapText="1"/>
    </xf>
    <xf numFmtId="49" fontId="2" fillId="4" borderId="6" xfId="0" applyNumberFormat="1" applyFont="1" applyFill="1" applyBorder="1" applyAlignment="1">
      <alignment horizontal="center" vertical="center" wrapText="1"/>
    </xf>
    <xf numFmtId="0" fontId="13" fillId="0" borderId="0" xfId="0" applyFont="1" applyAlignment="1">
      <alignment horizontal="left"/>
    </xf>
    <xf numFmtId="0" fontId="12" fillId="0" borderId="11" xfId="0" applyFont="1" applyBorder="1" applyAlignment="1">
      <alignment horizontal="right"/>
    </xf>
    <xf numFmtId="0" fontId="12" fillId="2" borderId="8" xfId="0" applyFont="1" applyFill="1" applyBorder="1" applyAlignment="1">
      <alignment horizontal="right" vertical="top" wrapText="1"/>
    </xf>
    <xf numFmtId="0" fontId="13" fillId="0" borderId="5" xfId="0" applyFont="1" applyBorder="1" applyAlignment="1">
      <alignment horizontal="right"/>
    </xf>
    <xf numFmtId="49" fontId="3" fillId="0" borderId="0" xfId="0" applyNumberFormat="1" applyFont="1" applyFill="1" applyAlignment="1">
      <alignment horizontal="left" vertical="top" wrapText="1"/>
    </xf>
    <xf numFmtId="0" fontId="0" fillId="0" borderId="0" xfId="0" applyAlignment="1"/>
    <xf numFmtId="0" fontId="12" fillId="0" borderId="0" xfId="0" applyFont="1" applyAlignment="1">
      <alignment horizontal="left" vertical="center"/>
    </xf>
    <xf numFmtId="49" fontId="3" fillId="0" borderId="0" xfId="0" applyNumberFormat="1" applyFont="1" applyFill="1" applyAlignment="1">
      <alignment horizontal="left" vertical="top"/>
    </xf>
    <xf numFmtId="49" fontId="3" fillId="0" borderId="0" xfId="0" applyNumberFormat="1" applyFont="1" applyAlignment="1">
      <alignment horizontal="left" vertical="top"/>
    </xf>
    <xf numFmtId="0" fontId="12" fillId="0" borderId="0" xfId="0" applyFont="1" applyBorder="1" applyAlignment="1">
      <alignment horizontal="right"/>
    </xf>
    <xf numFmtId="0" fontId="12" fillId="0" borderId="10" xfId="0" applyFont="1" applyBorder="1" applyAlignment="1">
      <alignment horizontal="right"/>
    </xf>
    <xf numFmtId="167" fontId="12" fillId="4" borderId="8" xfId="0" applyNumberFormat="1" applyFont="1" applyFill="1" applyBorder="1" applyAlignment="1">
      <alignment horizontal="right" vertical="top" wrapText="1"/>
    </xf>
    <xf numFmtId="167" fontId="3" fillId="3" borderId="5" xfId="8" applyNumberFormat="1" applyFont="1" applyFill="1" applyBorder="1" applyAlignment="1">
      <alignment horizontal="right" vertical="top"/>
    </xf>
    <xf numFmtId="49" fontId="3" fillId="0" borderId="0" xfId="8" applyNumberFormat="1" applyFont="1" applyFill="1" applyAlignment="1">
      <alignment horizontal="left" vertical="top" wrapText="1"/>
    </xf>
    <xf numFmtId="49" fontId="3" fillId="0" borderId="0" xfId="8" applyNumberFormat="1" applyFont="1" applyAlignment="1">
      <alignment horizontal="left" vertical="top"/>
    </xf>
    <xf numFmtId="49" fontId="5" fillId="0" borderId="0" xfId="8" applyNumberFormat="1" applyFont="1" applyAlignment="1">
      <alignment horizontal="center" vertical="center" wrapText="1"/>
    </xf>
    <xf numFmtId="167" fontId="3" fillId="3" borderId="5" xfId="0" applyNumberFormat="1" applyFont="1" applyFill="1" applyBorder="1" applyAlignment="1">
      <alignment horizontal="right" vertical="top"/>
    </xf>
    <xf numFmtId="0" fontId="4" fillId="0" borderId="0" xfId="0" applyFont="1" applyAlignment="1"/>
    <xf numFmtId="49" fontId="5" fillId="0" borderId="0" xfId="0" applyNumberFormat="1" applyFont="1" applyAlignment="1">
      <alignment horizontal="center" vertical="center" wrapText="1"/>
    </xf>
    <xf numFmtId="0" fontId="4" fillId="0" borderId="5" xfId="0" applyFont="1" applyBorder="1" applyAlignment="1">
      <alignment vertical="top"/>
    </xf>
  </cellXfs>
  <cellStyles count="11">
    <cellStyle name="Navadno" xfId="0" builtinId="0"/>
    <cellStyle name="Navadno 2" xfId="1"/>
    <cellStyle name="Navadno 2 2" xfId="2"/>
    <cellStyle name="Navadno 3" xfId="3"/>
    <cellStyle name="Navadno 4" xfId="4"/>
    <cellStyle name="Navadno 4 2" xfId="5"/>
    <cellStyle name="Navadno 5" xfId="6"/>
    <cellStyle name="Navadno 6" xfId="7"/>
    <cellStyle name="Normal 2" xfId="8"/>
    <cellStyle name="Odstotek 2" xfId="9"/>
    <cellStyle name="Valuta 2"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57"/>
  <sheetViews>
    <sheetView showZeros="0" topLeftCell="A13" zoomScale="90" zoomScaleNormal="90" zoomScaleSheetLayoutView="100" workbookViewId="0">
      <selection activeCell="K51" sqref="K51"/>
    </sheetView>
  </sheetViews>
  <sheetFormatPr defaultRowHeight="12.75"/>
  <cols>
    <col min="2" max="2" width="9.140625" customWidth="1"/>
    <col min="4" max="4" width="19.7109375" customWidth="1"/>
    <col min="8" max="8" width="24.7109375" customWidth="1"/>
  </cols>
  <sheetData>
    <row r="2" spans="2:8">
      <c r="B2" s="10" t="s">
        <v>16</v>
      </c>
      <c r="C2" s="42" t="s">
        <v>91</v>
      </c>
      <c r="D2" s="43"/>
      <c r="E2" s="40"/>
      <c r="F2" s="14"/>
    </row>
    <row r="3" spans="2:8" ht="12.75" customHeight="1">
      <c r="B3" s="10" t="s">
        <v>62</v>
      </c>
      <c r="C3" s="248" t="s">
        <v>89</v>
      </c>
      <c r="D3" s="248"/>
      <c r="E3" s="248"/>
      <c r="F3" s="248"/>
      <c r="G3" s="249"/>
      <c r="H3" s="249"/>
    </row>
    <row r="4" spans="2:8" ht="12.75" customHeight="1">
      <c r="B4" s="10"/>
      <c r="C4" s="248" t="s">
        <v>63</v>
      </c>
      <c r="D4" s="248"/>
      <c r="E4" s="248"/>
      <c r="F4" s="248"/>
    </row>
    <row r="5" spans="2:8" ht="12.75" customHeight="1">
      <c r="B5" s="10" t="s">
        <v>54</v>
      </c>
      <c r="C5" s="248" t="s">
        <v>90</v>
      </c>
      <c r="D5" s="251"/>
      <c r="E5" s="251"/>
      <c r="F5" s="251"/>
    </row>
    <row r="6" spans="2:8" ht="12.75" customHeight="1">
      <c r="B6" s="10" t="s">
        <v>17</v>
      </c>
      <c r="C6" s="252" t="s">
        <v>85</v>
      </c>
      <c r="D6" s="252"/>
      <c r="E6" s="252"/>
      <c r="F6" s="252"/>
    </row>
    <row r="7" spans="2:8">
      <c r="B7" s="10" t="s">
        <v>18</v>
      </c>
      <c r="C7" s="11" t="s">
        <v>230</v>
      </c>
      <c r="D7" s="67"/>
      <c r="E7" s="67"/>
      <c r="F7" s="68"/>
    </row>
    <row r="8" spans="2:8" ht="37.5" customHeight="1">
      <c r="B8" s="10"/>
      <c r="C8" s="11"/>
      <c r="D8" s="67"/>
      <c r="E8" s="67"/>
      <c r="F8" s="68"/>
    </row>
    <row r="9" spans="2:8" ht="57" customHeight="1">
      <c r="B9" s="240" t="s">
        <v>92</v>
      </c>
      <c r="C9" s="240"/>
      <c r="D9" s="240"/>
      <c r="E9" s="240"/>
      <c r="F9" s="240"/>
      <c r="G9" s="240"/>
      <c r="H9" s="240"/>
    </row>
    <row r="11" spans="2:8" ht="30">
      <c r="B11" s="241" t="s">
        <v>75</v>
      </c>
      <c r="C11" s="242"/>
      <c r="D11" s="242"/>
      <c r="E11" s="243"/>
      <c r="F11" s="69"/>
      <c r="G11" s="69"/>
      <c r="H11" s="70" t="s">
        <v>76</v>
      </c>
    </row>
    <row r="12" spans="2:8" s="71" customFormat="1"/>
    <row r="13" spans="2:8" s="71" customFormat="1" ht="15">
      <c r="B13" s="72" t="s">
        <v>333</v>
      </c>
      <c r="C13" s="206" t="s">
        <v>334</v>
      </c>
      <c r="D13" s="206"/>
      <c r="E13" s="205"/>
      <c r="F13" s="205"/>
      <c r="G13" s="205"/>
      <c r="H13" s="205">
        <f>'SKUPNE POSTAVKE'!E25</f>
        <v>0</v>
      </c>
    </row>
    <row r="14" spans="2:8" s="71" customFormat="1" ht="15">
      <c r="B14" s="207"/>
      <c r="C14" s="208"/>
      <c r="D14" s="208"/>
      <c r="E14" s="209"/>
      <c r="F14" s="209"/>
      <c r="G14" s="209"/>
      <c r="H14" s="209"/>
    </row>
    <row r="15" spans="2:8">
      <c r="B15" s="71"/>
    </row>
    <row r="16" spans="2:8" ht="15">
      <c r="B16" s="72" t="s">
        <v>77</v>
      </c>
      <c r="C16" s="250" t="s">
        <v>222</v>
      </c>
      <c r="D16" s="250"/>
      <c r="E16" s="249"/>
      <c r="F16" s="249"/>
      <c r="G16" s="249"/>
      <c r="H16" s="249"/>
    </row>
    <row r="17" spans="2:8" ht="14.25">
      <c r="B17" s="45"/>
      <c r="C17" s="89"/>
      <c r="D17" s="89"/>
      <c r="E17" s="126"/>
      <c r="H17" s="74"/>
    </row>
    <row r="18" spans="2:8" ht="14.25">
      <c r="B18" s="46" t="s">
        <v>311</v>
      </c>
      <c r="C18" s="244" t="s">
        <v>156</v>
      </c>
      <c r="D18" s="244"/>
      <c r="E18" s="244"/>
      <c r="F18" s="73"/>
      <c r="G18" s="73"/>
      <c r="H18" s="74">
        <f>+'PREDRAČUN_VVA-2'!E193</f>
        <v>0</v>
      </c>
    </row>
    <row r="19" spans="2:8" ht="14.25">
      <c r="B19" s="45"/>
      <c r="C19" s="126"/>
      <c r="D19" s="126"/>
      <c r="E19" s="126"/>
      <c r="F19" s="73"/>
      <c r="G19" s="73"/>
      <c r="H19" s="74"/>
    </row>
    <row r="20" spans="2:8" ht="14.25">
      <c r="B20" s="46" t="s">
        <v>312</v>
      </c>
      <c r="C20" s="244" t="s">
        <v>157</v>
      </c>
      <c r="D20" s="244"/>
      <c r="E20" s="244"/>
      <c r="H20" s="135">
        <f>'PREDRAČUN_VVA-3'!E176</f>
        <v>0</v>
      </c>
    </row>
    <row r="21" spans="2:8" ht="14.25">
      <c r="B21" s="45"/>
      <c r="C21" s="126"/>
      <c r="D21" s="126"/>
      <c r="E21" s="126"/>
      <c r="F21" s="73"/>
      <c r="G21" s="73"/>
      <c r="H21" s="74"/>
    </row>
    <row r="22" spans="2:8" ht="14.25">
      <c r="B22" s="46" t="s">
        <v>313</v>
      </c>
      <c r="C22" s="244" t="s">
        <v>158</v>
      </c>
      <c r="D22" s="244"/>
      <c r="E22" s="244"/>
      <c r="H22" s="135">
        <f>+'PREDRAČUN_VVA-4'!E157</f>
        <v>0</v>
      </c>
    </row>
    <row r="23" spans="2:8" ht="14.25">
      <c r="B23" s="46"/>
      <c r="C23" s="89"/>
      <c r="D23" s="89"/>
      <c r="E23" s="89"/>
      <c r="H23" s="135"/>
    </row>
    <row r="24" spans="2:8" ht="14.25">
      <c r="B24" s="46" t="s">
        <v>328</v>
      </c>
      <c r="C24" s="244" t="s">
        <v>242</v>
      </c>
      <c r="D24" s="244"/>
      <c r="E24" s="244"/>
      <c r="H24" s="135">
        <f>'PREDRAČUN_VVA-5'!E137</f>
        <v>0</v>
      </c>
    </row>
    <row r="25" spans="2:8" ht="14.25">
      <c r="B25" s="45"/>
      <c r="C25" s="126"/>
      <c r="D25" s="126"/>
      <c r="E25" s="126"/>
      <c r="F25" s="73"/>
      <c r="G25" s="73"/>
      <c r="H25" s="74"/>
    </row>
    <row r="26" spans="2:8" ht="14.25">
      <c r="B26" s="46" t="s">
        <v>329</v>
      </c>
      <c r="C26" s="244" t="s">
        <v>159</v>
      </c>
      <c r="D26" s="244"/>
      <c r="E26" s="244"/>
      <c r="H26" s="135">
        <f>+'PREDRAČUN_VGO-1'!E185</f>
        <v>0</v>
      </c>
    </row>
    <row r="27" spans="2:8" ht="14.25">
      <c r="B27" s="45"/>
      <c r="C27" s="126"/>
      <c r="D27" s="126"/>
      <c r="E27" s="126"/>
      <c r="F27" s="73"/>
      <c r="G27" s="73"/>
      <c r="H27" s="74"/>
    </row>
    <row r="28" spans="2:8" ht="14.25">
      <c r="B28" s="46" t="s">
        <v>330</v>
      </c>
      <c r="C28" s="244" t="s">
        <v>160</v>
      </c>
      <c r="D28" s="244"/>
      <c r="E28" s="244"/>
      <c r="H28" s="74">
        <f>+'PREDRAČUN_VGO-2'!E175</f>
        <v>0</v>
      </c>
    </row>
    <row r="29" spans="2:8" ht="14.25">
      <c r="B29" s="45"/>
      <c r="C29" s="126" t="s">
        <v>226</v>
      </c>
      <c r="D29" s="126"/>
      <c r="E29" s="126"/>
      <c r="F29" s="73"/>
      <c r="G29" s="73"/>
      <c r="H29" s="74">
        <f>+'PREDRAČUN_VGO-2.1'!E165</f>
        <v>0</v>
      </c>
    </row>
    <row r="30" spans="2:8" ht="14.25">
      <c r="B30" s="46"/>
      <c r="C30" s="244" t="s">
        <v>227</v>
      </c>
      <c r="D30" s="244"/>
      <c r="E30" s="244"/>
      <c r="F30" s="73"/>
      <c r="G30" s="73"/>
      <c r="H30" s="74">
        <f>+'PREDRAČUN_VGO-2.1.1'!E131</f>
        <v>0</v>
      </c>
    </row>
    <row r="31" spans="2:8" ht="14.25">
      <c r="B31" s="46"/>
      <c r="C31" s="89"/>
      <c r="D31" s="89"/>
      <c r="E31" s="89"/>
      <c r="F31" s="73"/>
      <c r="G31" s="73"/>
      <c r="H31" s="74"/>
    </row>
    <row r="32" spans="2:8" ht="14.25">
      <c r="B32" s="46" t="s">
        <v>331</v>
      </c>
      <c r="C32" s="244" t="s">
        <v>161</v>
      </c>
      <c r="D32" s="244"/>
      <c r="E32" s="244"/>
      <c r="F32" s="73"/>
      <c r="G32" s="73"/>
      <c r="H32" s="74">
        <f>+'PREDRAČUN_VGO-3'!E190</f>
        <v>0</v>
      </c>
    </row>
    <row r="33" spans="2:8" ht="14.25">
      <c r="B33" s="46"/>
      <c r="C33" s="89" t="s">
        <v>332</v>
      </c>
      <c r="D33" s="89"/>
      <c r="E33" s="89"/>
      <c r="F33" s="73"/>
      <c r="G33" s="73"/>
      <c r="H33" s="74">
        <f>+'PREDRAČUN_VGO-3.1'!E129</f>
        <v>0</v>
      </c>
    </row>
    <row r="34" spans="2:8" ht="14.25">
      <c r="B34" s="134"/>
      <c r="C34" s="89"/>
      <c r="D34" s="89"/>
      <c r="E34" s="89"/>
      <c r="F34" s="73"/>
      <c r="G34" s="73"/>
      <c r="H34" s="74"/>
    </row>
    <row r="35" spans="2:8" ht="15">
      <c r="B35" s="245" t="s">
        <v>228</v>
      </c>
      <c r="C35" s="245"/>
      <c r="D35" s="245"/>
      <c r="E35" s="245"/>
      <c r="F35" s="131"/>
      <c r="G35" s="131"/>
      <c r="H35" s="132">
        <f>SUM(H17:H33)</f>
        <v>0</v>
      </c>
    </row>
    <row r="36" spans="2:8" ht="15">
      <c r="B36" s="253" t="s">
        <v>79</v>
      </c>
      <c r="C36" s="253"/>
      <c r="D36" s="253"/>
      <c r="E36" s="253"/>
      <c r="F36" s="127"/>
      <c r="G36" s="127"/>
      <c r="H36" s="128">
        <f>H35*0.22</f>
        <v>0</v>
      </c>
    </row>
    <row r="37" spans="2:8" ht="15.75" thickBot="1">
      <c r="B37" s="254" t="s">
        <v>221</v>
      </c>
      <c r="C37" s="254"/>
      <c r="D37" s="254"/>
      <c r="E37" s="254"/>
      <c r="F37" s="129"/>
      <c r="G37" s="129"/>
      <c r="H37" s="130">
        <f>SUM(H35:H36)</f>
        <v>0</v>
      </c>
    </row>
    <row r="38" spans="2:8" ht="15" thickTop="1">
      <c r="B38" s="134"/>
      <c r="C38" s="89"/>
      <c r="D38" s="89"/>
      <c r="E38" s="89"/>
      <c r="F38" s="73"/>
      <c r="G38" s="73"/>
      <c r="H38" s="74"/>
    </row>
    <row r="39" spans="2:8" ht="15">
      <c r="B39" s="133" t="s">
        <v>223</v>
      </c>
      <c r="C39" s="250" t="s">
        <v>224</v>
      </c>
      <c r="D39" s="250"/>
      <c r="E39" s="250"/>
      <c r="F39" s="250"/>
      <c r="G39" s="250"/>
      <c r="H39" s="250"/>
    </row>
    <row r="41" spans="2:8" ht="14.25">
      <c r="B41" s="46" t="s">
        <v>262</v>
      </c>
      <c r="C41" s="126" t="s">
        <v>218</v>
      </c>
      <c r="D41" s="126"/>
      <c r="E41" s="126"/>
      <c r="H41" s="136">
        <f>+'PREDRAČUN_VVA-2 (FAZA II)'!E171</f>
        <v>0</v>
      </c>
    </row>
    <row r="42" spans="2:8" ht="14.25">
      <c r="E42" s="126"/>
      <c r="H42" s="74"/>
    </row>
    <row r="43" spans="2:8" ht="14.25">
      <c r="B43" s="46" t="s">
        <v>263</v>
      </c>
      <c r="C43" s="89" t="s">
        <v>219</v>
      </c>
      <c r="D43" s="89"/>
      <c r="H43" s="136">
        <f>+'PREDRAČUN_VGO-2.1 (FAZA II)'!E173</f>
        <v>0</v>
      </c>
    </row>
    <row r="44" spans="2:8" ht="14.25">
      <c r="E44" s="89"/>
      <c r="F44" s="73"/>
      <c r="G44" s="73"/>
      <c r="H44" s="74"/>
    </row>
    <row r="45" spans="2:8" ht="14.25">
      <c r="B45" s="46" t="s">
        <v>264</v>
      </c>
      <c r="C45" s="89" t="s">
        <v>220</v>
      </c>
      <c r="D45" s="89"/>
      <c r="E45" s="89"/>
      <c r="F45" s="73"/>
      <c r="G45" s="73"/>
      <c r="H45" s="74">
        <f>+'PREDRAČUN_VGO-3 (FAZA II)'!E158</f>
        <v>0</v>
      </c>
    </row>
    <row r="47" spans="2:8" ht="15">
      <c r="B47" s="245" t="s">
        <v>229</v>
      </c>
      <c r="C47" s="245"/>
      <c r="D47" s="245"/>
      <c r="E47" s="245"/>
      <c r="F47" s="131"/>
      <c r="G47" s="131"/>
      <c r="H47" s="132">
        <f>SUM(H40:H45)</f>
        <v>0</v>
      </c>
    </row>
    <row r="48" spans="2:8" ht="15">
      <c r="B48" s="253" t="s">
        <v>79</v>
      </c>
      <c r="C48" s="253"/>
      <c r="D48" s="253"/>
      <c r="E48" s="253"/>
      <c r="F48" s="127"/>
      <c r="G48" s="127"/>
      <c r="H48" s="128">
        <f>H47*0.22</f>
        <v>0</v>
      </c>
    </row>
    <row r="49" spans="2:8" ht="15.75" thickBot="1">
      <c r="B49" s="254" t="s">
        <v>225</v>
      </c>
      <c r="C49" s="254"/>
      <c r="D49" s="254"/>
      <c r="E49" s="254"/>
      <c r="F49" s="129"/>
      <c r="G49" s="129"/>
      <c r="H49" s="130">
        <f>SUM(H47:H48)</f>
        <v>0</v>
      </c>
    </row>
    <row r="50" spans="2:8" ht="14.25" thickTop="1" thickBot="1"/>
    <row r="51" spans="2:8" ht="16.5" thickTop="1" thickBot="1">
      <c r="B51" s="255" t="s">
        <v>78</v>
      </c>
      <c r="C51" s="255"/>
      <c r="D51" s="255"/>
      <c r="E51" s="255"/>
      <c r="F51" s="75"/>
      <c r="G51" s="75"/>
      <c r="H51" s="75">
        <f>H35+H47+H13</f>
        <v>0</v>
      </c>
    </row>
    <row r="52" spans="2:8" ht="13.5" thickTop="1"/>
    <row r="53" spans="2:8" ht="14.25">
      <c r="B53" s="247" t="s">
        <v>79</v>
      </c>
      <c r="C53" s="247"/>
      <c r="D53" s="247"/>
      <c r="E53" s="247"/>
      <c r="F53" s="76"/>
      <c r="G53" s="76"/>
      <c r="H53" s="77">
        <f>H51*0.22</f>
        <v>0</v>
      </c>
    </row>
    <row r="54" spans="2:8" ht="13.5" thickBot="1">
      <c r="B54" s="78"/>
      <c r="C54" s="78"/>
      <c r="D54" s="78"/>
      <c r="E54" s="78"/>
      <c r="F54" s="78"/>
      <c r="G54" s="78"/>
      <c r="H54" s="78"/>
    </row>
    <row r="55" spans="2:8" ht="16.5" thickTop="1" thickBot="1">
      <c r="B55" s="246" t="s">
        <v>80</v>
      </c>
      <c r="C55" s="246"/>
      <c r="D55" s="246"/>
      <c r="E55" s="246"/>
      <c r="F55" s="79"/>
      <c r="G55" s="79"/>
      <c r="H55" s="80">
        <f>SUM(H51:H53)</f>
        <v>0</v>
      </c>
    </row>
    <row r="56" spans="2:8" ht="13.5" thickTop="1"/>
    <row r="57" spans="2:8">
      <c r="G57" t="s">
        <v>341</v>
      </c>
    </row>
  </sheetData>
  <mergeCells count="25">
    <mergeCell ref="C3:H3"/>
    <mergeCell ref="C16:H16"/>
    <mergeCell ref="C4:F4"/>
    <mergeCell ref="C5:F5"/>
    <mergeCell ref="C6:F6"/>
    <mergeCell ref="C26:E26"/>
    <mergeCell ref="C28:E28"/>
    <mergeCell ref="C32:E32"/>
    <mergeCell ref="B47:E47"/>
    <mergeCell ref="B55:E55"/>
    <mergeCell ref="C30:E30"/>
    <mergeCell ref="B53:E53"/>
    <mergeCell ref="B48:E48"/>
    <mergeCell ref="B49:E49"/>
    <mergeCell ref="B51:E51"/>
    <mergeCell ref="C39:H39"/>
    <mergeCell ref="B35:E35"/>
    <mergeCell ref="B36:E36"/>
    <mergeCell ref="B37:E37"/>
    <mergeCell ref="B9:H9"/>
    <mergeCell ref="B11:E11"/>
    <mergeCell ref="C20:E20"/>
    <mergeCell ref="C24:E24"/>
    <mergeCell ref="C22:E22"/>
    <mergeCell ref="C18:E18"/>
  </mergeCells>
  <pageMargins left="1.299212598425197" right="0.70866141732283472" top="0.74803149606299213" bottom="0.74803149606299213" header="0.31496062992125984" footer="0.31496062992125984"/>
  <pageSetup paperSize="9" scale="8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92D050"/>
  </sheetPr>
  <dimension ref="A1:O183"/>
  <sheetViews>
    <sheetView showZeros="0" zoomScaleNormal="100" zoomScaleSheetLayoutView="70" workbookViewId="0">
      <pane ySplit="10" topLeftCell="A11" activePane="bottomLeft" state="frozen"/>
      <selection activeCell="I86" sqref="A1:IV65536"/>
      <selection pane="bottomLeft" activeCell="G20" sqref="G16:G20"/>
    </sheetView>
  </sheetViews>
  <sheetFormatPr defaultRowHeight="12.75"/>
  <cols>
    <col min="1" max="1" width="9.140625" style="97"/>
    <col min="2" max="3" width="10.7109375" style="29" customWidth="1"/>
    <col min="4" max="4" width="51.140625" style="44" customWidth="1"/>
    <col min="5" max="5" width="13.7109375" style="29" customWidth="1"/>
    <col min="6" max="6" width="12.7109375" style="91" customWidth="1"/>
    <col min="7" max="7" width="15.7109375" style="33" customWidth="1"/>
    <col min="8" max="8" width="15.7109375" style="100" customWidth="1"/>
    <col min="9" max="9" width="21.7109375" style="44" customWidth="1"/>
    <col min="10" max="12" width="9.140625" style="97"/>
    <col min="13" max="13" width="51.85546875" style="213" customWidth="1"/>
    <col min="14" max="16384" width="9.140625" style="97"/>
  </cols>
  <sheetData>
    <row r="1" spans="1:13" ht="12" customHeight="1"/>
    <row r="2" spans="1:13" hidden="1">
      <c r="B2" s="10" t="s">
        <v>16</v>
      </c>
      <c r="C2" s="42" t="s">
        <v>91</v>
      </c>
      <c r="D2" s="98"/>
      <c r="E2" s="99"/>
      <c r="F2" s="86"/>
    </row>
    <row r="3" spans="1:13" s="101" customFormat="1" ht="15" hidden="1" customHeight="1">
      <c r="B3" s="10" t="s">
        <v>62</v>
      </c>
      <c r="C3" s="248" t="s">
        <v>89</v>
      </c>
      <c r="D3" s="248"/>
      <c r="E3" s="248"/>
      <c r="F3" s="248"/>
      <c r="G3" s="261"/>
      <c r="H3" s="261"/>
      <c r="M3" s="44"/>
    </row>
    <row r="4" spans="1:13" s="101" customFormat="1" ht="12.75" hidden="1" customHeight="1">
      <c r="B4" s="10"/>
      <c r="C4" s="248" t="s">
        <v>63</v>
      </c>
      <c r="D4" s="248"/>
      <c r="E4" s="60"/>
      <c r="F4" s="60"/>
      <c r="G4" s="102"/>
      <c r="H4" s="100"/>
      <c r="M4" s="44"/>
    </row>
    <row r="5" spans="1:13" s="101" customFormat="1" ht="12.75" hidden="1" customHeight="1">
      <c r="B5" s="10" t="s">
        <v>54</v>
      </c>
      <c r="C5" s="248" t="s">
        <v>90</v>
      </c>
      <c r="D5" s="251"/>
      <c r="E5" s="251"/>
      <c r="F5" s="251"/>
      <c r="G5" s="102"/>
      <c r="H5" s="100"/>
      <c r="M5" s="44"/>
    </row>
    <row r="6" spans="1:13" s="101" customFormat="1" hidden="1">
      <c r="B6" s="10" t="s">
        <v>17</v>
      </c>
      <c r="C6" s="252" t="s">
        <v>85</v>
      </c>
      <c r="D6" s="252"/>
      <c r="E6" s="252"/>
      <c r="F6" s="252"/>
      <c r="G6" s="102"/>
      <c r="H6" s="100"/>
      <c r="M6" s="44"/>
    </row>
    <row r="7" spans="1:13" s="101" customFormat="1" hidden="1">
      <c r="B7" s="10" t="s">
        <v>18</v>
      </c>
      <c r="C7" s="11" t="s">
        <v>230</v>
      </c>
      <c r="D7" s="11"/>
      <c r="E7" s="11"/>
      <c r="F7" s="11"/>
      <c r="G7" s="102"/>
      <c r="H7" s="100"/>
      <c r="M7" s="44"/>
    </row>
    <row r="8" spans="1:13" s="101" customFormat="1" ht="72.75" hidden="1" customHeight="1">
      <c r="C8" s="11"/>
      <c r="D8" s="262" t="s">
        <v>146</v>
      </c>
      <c r="E8" s="262"/>
      <c r="F8" s="262"/>
      <c r="G8" s="262"/>
      <c r="H8" s="262"/>
      <c r="M8" s="44"/>
    </row>
    <row r="9" spans="1:13" s="5" customFormat="1" ht="9.75" hidden="1" customHeight="1">
      <c r="B9" s="6"/>
      <c r="C9" s="6"/>
      <c r="D9" s="1"/>
      <c r="E9" s="6"/>
      <c r="F9" s="12"/>
      <c r="G9" s="15"/>
      <c r="H9" s="19"/>
      <c r="I9" s="1"/>
      <c r="M9" s="214"/>
    </row>
    <row r="10" spans="1:13" s="23" customFormat="1" ht="32.1" customHeight="1" thickBot="1">
      <c r="B10" s="59" t="s">
        <v>0</v>
      </c>
      <c r="C10" s="59" t="s">
        <v>4</v>
      </c>
      <c r="D10" s="59" t="s">
        <v>2</v>
      </c>
      <c r="E10" s="59" t="s">
        <v>5</v>
      </c>
      <c r="F10" s="59" t="s">
        <v>1</v>
      </c>
      <c r="G10" s="59" t="s">
        <v>6</v>
      </c>
      <c r="H10" s="59" t="s">
        <v>13</v>
      </c>
      <c r="I10" s="59" t="s">
        <v>3</v>
      </c>
    </row>
    <row r="11" spans="1:13" s="7" customFormat="1" ht="15">
      <c r="B11" s="8"/>
      <c r="C11" s="8"/>
      <c r="D11" s="9"/>
      <c r="E11" s="8"/>
      <c r="F11" s="13"/>
      <c r="G11" s="16"/>
      <c r="H11" s="20"/>
      <c r="I11" s="9"/>
      <c r="M11" s="215"/>
    </row>
    <row r="12" spans="1:13">
      <c r="B12" s="56"/>
      <c r="C12" s="57"/>
      <c r="D12" s="57" t="s">
        <v>7</v>
      </c>
      <c r="E12" s="57"/>
      <c r="F12" s="260" t="s">
        <v>10</v>
      </c>
      <c r="G12" s="260"/>
      <c r="H12" s="202">
        <f>SUM(H16:H35)</f>
        <v>0</v>
      </c>
      <c r="I12" s="58"/>
    </row>
    <row r="13" spans="1:13" s="88" customFormat="1">
      <c r="B13" s="34"/>
      <c r="C13" s="34"/>
      <c r="D13" s="3"/>
      <c r="E13" s="34"/>
      <c r="F13" s="86"/>
      <c r="M13" s="96"/>
    </row>
    <row r="14" spans="1:13">
      <c r="B14" s="52"/>
      <c r="C14" s="52"/>
      <c r="D14" s="52" t="s">
        <v>8</v>
      </c>
      <c r="E14" s="52"/>
      <c r="F14" s="52"/>
      <c r="G14" s="52"/>
      <c r="H14" s="52"/>
      <c r="I14" s="52"/>
    </row>
    <row r="15" spans="1:13">
      <c r="D15" s="2"/>
      <c r="G15" s="97"/>
      <c r="H15" s="88"/>
      <c r="I15" s="88"/>
    </row>
    <row r="16" spans="1:13" s="10" customFormat="1" ht="63.75">
      <c r="A16" s="103"/>
      <c r="B16" s="32" t="s">
        <v>257</v>
      </c>
      <c r="C16" s="32"/>
      <c r="D16" s="90" t="s">
        <v>166</v>
      </c>
      <c r="E16" s="104" t="s">
        <v>21</v>
      </c>
      <c r="F16" s="105">
        <v>312</v>
      </c>
      <c r="G16" s="230"/>
      <c r="H16" s="107">
        <f>F16*G16</f>
        <v>0</v>
      </c>
      <c r="I16" s="103"/>
      <c r="M16" s="216"/>
    </row>
    <row r="17" spans="1:13" s="10" customFormat="1">
      <c r="A17" s="103"/>
      <c r="B17" s="32"/>
      <c r="C17" s="32"/>
      <c r="D17" s="90"/>
      <c r="E17" s="104"/>
      <c r="F17" s="105"/>
      <c r="G17" s="230"/>
      <c r="H17" s="107"/>
      <c r="I17" s="103"/>
      <c r="M17" s="216"/>
    </row>
    <row r="18" spans="1:13" s="10" customFormat="1" ht="38.25">
      <c r="A18" s="103"/>
      <c r="B18" s="32" t="s">
        <v>258</v>
      </c>
      <c r="C18" s="32"/>
      <c r="D18" s="90" t="s">
        <v>27</v>
      </c>
      <c r="E18" s="29" t="s">
        <v>19</v>
      </c>
      <c r="F18" s="105">
        <v>16</v>
      </c>
      <c r="G18" s="230"/>
      <c r="H18" s="107">
        <f>F18*G18</f>
        <v>0</v>
      </c>
      <c r="I18" s="103"/>
      <c r="M18" s="216"/>
    </row>
    <row r="19" spans="1:13" s="10" customFormat="1">
      <c r="A19" s="103"/>
      <c r="B19" s="32"/>
      <c r="C19" s="32"/>
      <c r="D19" s="90"/>
      <c r="E19" s="29"/>
      <c r="F19" s="105"/>
      <c r="G19" s="230"/>
      <c r="H19" s="107"/>
      <c r="I19" s="103"/>
      <c r="M19" s="216"/>
    </row>
    <row r="20" spans="1:13" s="10" customFormat="1" ht="89.25">
      <c r="A20" s="103"/>
      <c r="B20" s="32" t="s">
        <v>259</v>
      </c>
      <c r="C20" s="32"/>
      <c r="D20" s="90" t="s">
        <v>167</v>
      </c>
      <c r="E20" s="104" t="s">
        <v>19</v>
      </c>
      <c r="F20" s="105">
        <v>10</v>
      </c>
      <c r="G20" s="230"/>
      <c r="H20" s="107">
        <f>F20*G20</f>
        <v>0</v>
      </c>
      <c r="I20" s="103"/>
      <c r="M20" s="216"/>
    </row>
    <row r="21" spans="1:13" s="10" customFormat="1">
      <c r="A21" s="103"/>
      <c r="B21" s="32"/>
      <c r="C21" s="32"/>
      <c r="D21" s="90"/>
      <c r="E21" s="104"/>
      <c r="F21" s="105"/>
      <c r="G21" s="106"/>
      <c r="H21" s="107"/>
      <c r="I21" s="103"/>
      <c r="M21" s="216"/>
    </row>
    <row r="22" spans="1:13" s="10" customFormat="1">
      <c r="A22" s="103"/>
      <c r="B22" s="52"/>
      <c r="C22" s="52"/>
      <c r="D22" s="52" t="s">
        <v>38</v>
      </c>
      <c r="E22" s="52"/>
      <c r="F22" s="52"/>
      <c r="G22" s="52"/>
      <c r="H22" s="52"/>
      <c r="I22" s="52"/>
      <c r="M22" s="216"/>
    </row>
    <row r="23" spans="1:13" s="10" customFormat="1">
      <c r="A23" s="103"/>
      <c r="B23" s="32"/>
      <c r="C23" s="32"/>
      <c r="D23" s="90"/>
      <c r="E23" s="104"/>
      <c r="F23" s="105"/>
      <c r="G23" s="106"/>
      <c r="H23" s="107"/>
      <c r="I23" s="103"/>
      <c r="M23" s="216"/>
    </row>
    <row r="24" spans="1:13" s="10" customFormat="1" ht="63.75">
      <c r="A24" s="103"/>
      <c r="B24" s="32" t="s">
        <v>260</v>
      </c>
      <c r="C24" s="32"/>
      <c r="D24" s="90" t="s">
        <v>168</v>
      </c>
      <c r="E24" s="29" t="s">
        <v>19</v>
      </c>
      <c r="F24" s="105">
        <v>1</v>
      </c>
      <c r="G24" s="210"/>
      <c r="H24" s="107">
        <f>F24*G24</f>
        <v>0</v>
      </c>
      <c r="I24" s="103"/>
      <c r="M24" s="216"/>
    </row>
    <row r="25" spans="1:13" s="10" customFormat="1">
      <c r="A25" s="103"/>
      <c r="B25" s="32"/>
      <c r="C25" s="32"/>
      <c r="D25" s="61"/>
      <c r="E25" s="29"/>
      <c r="F25" s="105"/>
      <c r="G25" s="210"/>
      <c r="H25" s="107"/>
      <c r="I25" s="103"/>
      <c r="M25" s="216"/>
    </row>
    <row r="26" spans="1:13" s="10" customFormat="1" ht="25.5">
      <c r="A26" s="103"/>
      <c r="B26" s="32" t="s">
        <v>261</v>
      </c>
      <c r="C26" s="32"/>
      <c r="D26" s="90" t="s">
        <v>174</v>
      </c>
      <c r="E26" s="104" t="s">
        <v>21</v>
      </c>
      <c r="F26" s="105">
        <v>20</v>
      </c>
      <c r="G26" s="230"/>
      <c r="H26" s="107">
        <f>F26*G26</f>
        <v>0</v>
      </c>
      <c r="I26" s="103"/>
      <c r="M26" s="216"/>
    </row>
    <row r="27" spans="1:13" s="10" customFormat="1">
      <c r="A27" s="103"/>
      <c r="B27" s="32"/>
      <c r="C27" s="32"/>
      <c r="D27" s="61"/>
      <c r="E27" s="29"/>
      <c r="F27" s="105"/>
      <c r="G27" s="230"/>
      <c r="H27" s="107"/>
      <c r="I27" s="103"/>
      <c r="M27" s="216"/>
    </row>
    <row r="28" spans="1:13" s="10" customFormat="1" ht="38.25">
      <c r="A28" s="103"/>
      <c r="B28" s="32" t="s">
        <v>300</v>
      </c>
      <c r="C28" s="32"/>
      <c r="D28" s="90" t="s">
        <v>133</v>
      </c>
      <c r="E28" s="104" t="s">
        <v>19</v>
      </c>
      <c r="F28" s="105">
        <v>2</v>
      </c>
      <c r="G28" s="230"/>
      <c r="H28" s="107">
        <f>F28*G28</f>
        <v>0</v>
      </c>
      <c r="I28" s="103"/>
      <c r="M28" s="216"/>
    </row>
    <row r="29" spans="1:13" s="10" customFormat="1">
      <c r="A29" s="103"/>
      <c r="B29" s="32"/>
      <c r="C29" s="32"/>
      <c r="D29" s="90"/>
      <c r="E29" s="104"/>
      <c r="F29" s="105"/>
      <c r="G29" s="230"/>
      <c r="H29" s="107"/>
      <c r="I29" s="103"/>
      <c r="M29" s="216"/>
    </row>
    <row r="30" spans="1:13" s="10" customFormat="1">
      <c r="A30" s="103"/>
      <c r="B30" s="32" t="s">
        <v>301</v>
      </c>
      <c r="C30" s="32"/>
      <c r="D30" s="90" t="s">
        <v>231</v>
      </c>
      <c r="E30" s="104" t="s">
        <v>21</v>
      </c>
      <c r="F30" s="105">
        <v>6</v>
      </c>
      <c r="G30" s="230"/>
      <c r="H30" s="107">
        <f>F30*G30</f>
        <v>0</v>
      </c>
      <c r="I30" s="103"/>
      <c r="M30" s="216"/>
    </row>
    <row r="31" spans="1:13" s="10" customFormat="1">
      <c r="A31" s="103"/>
      <c r="B31" s="32"/>
      <c r="C31" s="32"/>
      <c r="D31" s="90"/>
      <c r="E31" s="104"/>
      <c r="F31" s="105"/>
      <c r="G31" s="230"/>
      <c r="H31" s="107"/>
      <c r="I31" s="103"/>
      <c r="M31" s="216"/>
    </row>
    <row r="32" spans="1:13" s="10" customFormat="1" ht="25.5">
      <c r="A32" s="103"/>
      <c r="B32" s="32" t="s">
        <v>302</v>
      </c>
      <c r="C32" s="32"/>
      <c r="D32" s="90" t="s">
        <v>215</v>
      </c>
      <c r="E32" s="104" t="s">
        <v>20</v>
      </c>
      <c r="F32" s="105">
        <v>214</v>
      </c>
      <c r="G32" s="230"/>
      <c r="H32" s="107">
        <f>F32*G32</f>
        <v>0</v>
      </c>
      <c r="I32" s="103"/>
      <c r="M32" s="216"/>
    </row>
    <row r="33" spans="1:13" s="10" customFormat="1">
      <c r="A33" s="103"/>
      <c r="B33" s="32"/>
      <c r="C33" s="32"/>
      <c r="D33" s="90"/>
      <c r="E33" s="104"/>
      <c r="F33" s="105"/>
      <c r="G33" s="230"/>
      <c r="H33" s="107"/>
      <c r="I33" s="103"/>
      <c r="M33" s="216"/>
    </row>
    <row r="34" spans="1:13" s="10" customFormat="1" ht="38.25">
      <c r="A34" s="103"/>
      <c r="B34" s="32" t="s">
        <v>314</v>
      </c>
      <c r="C34" s="32"/>
      <c r="D34" s="90" t="s">
        <v>50</v>
      </c>
      <c r="E34" s="29"/>
      <c r="F34" s="105"/>
      <c r="G34" s="210"/>
      <c r="H34" s="107"/>
      <c r="I34" s="103"/>
      <c r="M34" s="216"/>
    </row>
    <row r="35" spans="1:13" s="10" customFormat="1">
      <c r="A35" s="103"/>
      <c r="B35" s="32"/>
      <c r="C35" s="32"/>
      <c r="D35" s="90" t="s">
        <v>87</v>
      </c>
      <c r="E35" s="29" t="s">
        <v>21</v>
      </c>
      <c r="F35" s="105">
        <v>20</v>
      </c>
      <c r="G35" s="210"/>
      <c r="H35" s="107">
        <f>F35*G35</f>
        <v>0</v>
      </c>
      <c r="I35" s="103"/>
      <c r="M35" s="216"/>
    </row>
    <row r="36" spans="1:13" s="7" customFormat="1" ht="15">
      <c r="B36" s="8"/>
      <c r="C36" s="8"/>
      <c r="D36" s="9"/>
      <c r="E36" s="8"/>
      <c r="F36" s="13"/>
      <c r="G36" s="16"/>
      <c r="H36" s="20"/>
      <c r="I36" s="9"/>
      <c r="M36" s="215"/>
    </row>
    <row r="37" spans="1:13">
      <c r="A37" s="110"/>
      <c r="B37" s="56"/>
      <c r="C37" s="57"/>
      <c r="D37" s="57" t="s">
        <v>9</v>
      </c>
      <c r="E37" s="260" t="s">
        <v>11</v>
      </c>
      <c r="F37" s="260"/>
      <c r="G37" s="260"/>
      <c r="H37" s="202">
        <f>+SUM(H38:H69)</f>
        <v>0</v>
      </c>
      <c r="I37" s="58"/>
    </row>
    <row r="38" spans="1:13" s="88" customFormat="1">
      <c r="A38" s="111"/>
      <c r="B38" s="112"/>
      <c r="C38" s="112"/>
      <c r="D38" s="4"/>
      <c r="E38" s="112"/>
      <c r="F38" s="86"/>
      <c r="G38" s="18"/>
      <c r="H38" s="22"/>
      <c r="I38" s="35"/>
      <c r="M38" s="96"/>
    </row>
    <row r="39" spans="1:13" s="10" customFormat="1" ht="63.75">
      <c r="B39" s="29" t="s">
        <v>262</v>
      </c>
      <c r="C39" s="32"/>
      <c r="D39" s="90" t="s">
        <v>245</v>
      </c>
      <c r="E39" s="32" t="s">
        <v>22</v>
      </c>
      <c r="F39" s="86">
        <v>488</v>
      </c>
      <c r="G39" s="210"/>
      <c r="H39" s="87">
        <f>F39*G39</f>
        <v>0</v>
      </c>
      <c r="M39" s="216"/>
    </row>
    <row r="40" spans="1:13" s="10" customFormat="1">
      <c r="B40" s="29"/>
      <c r="C40" s="32"/>
      <c r="D40" s="90"/>
      <c r="E40" s="32"/>
      <c r="F40" s="86"/>
      <c r="G40" s="210"/>
      <c r="H40" s="87"/>
      <c r="M40" s="216"/>
    </row>
    <row r="41" spans="1:13" s="10" customFormat="1" ht="63.75">
      <c r="B41" s="29" t="s">
        <v>263</v>
      </c>
      <c r="C41" s="32"/>
      <c r="D41" s="90" t="s">
        <v>248</v>
      </c>
      <c r="E41" s="32" t="s">
        <v>22</v>
      </c>
      <c r="F41" s="86">
        <v>122</v>
      </c>
      <c r="G41" s="210"/>
      <c r="H41" s="87">
        <f>F41*G41</f>
        <v>0</v>
      </c>
      <c r="M41" s="216"/>
    </row>
    <row r="42" spans="1:13" s="10" customFormat="1">
      <c r="B42" s="29"/>
      <c r="C42" s="32"/>
      <c r="D42" s="90"/>
      <c r="E42" s="32"/>
      <c r="F42" s="86"/>
      <c r="G42" s="210"/>
      <c r="H42" s="87"/>
      <c r="I42" s="46"/>
      <c r="M42" s="216"/>
    </row>
    <row r="43" spans="1:13" s="10" customFormat="1" ht="38.25">
      <c r="B43" s="29" t="s">
        <v>264</v>
      </c>
      <c r="C43" s="32"/>
      <c r="D43" s="90" t="s">
        <v>28</v>
      </c>
      <c r="E43" s="32" t="s">
        <v>20</v>
      </c>
      <c r="F43" s="86">
        <v>312</v>
      </c>
      <c r="G43" s="210"/>
      <c r="H43" s="87">
        <f>F43*G43</f>
        <v>0</v>
      </c>
      <c r="M43" s="216"/>
    </row>
    <row r="44" spans="1:13" s="10" customFormat="1">
      <c r="B44" s="29"/>
      <c r="C44" s="32"/>
      <c r="D44" s="90"/>
      <c r="E44" s="32"/>
      <c r="F44" s="86"/>
      <c r="G44" s="210"/>
      <c r="H44" s="87"/>
      <c r="M44" s="216"/>
    </row>
    <row r="45" spans="1:13" s="10" customFormat="1" ht="63.75">
      <c r="B45" s="29" t="s">
        <v>265</v>
      </c>
      <c r="C45" s="32"/>
      <c r="D45" s="90" t="s">
        <v>29</v>
      </c>
      <c r="E45" s="32" t="s">
        <v>22</v>
      </c>
      <c r="F45" s="86">
        <v>50</v>
      </c>
      <c r="G45" s="210"/>
      <c r="H45" s="87">
        <f>F45*G45</f>
        <v>0</v>
      </c>
      <c r="M45" s="216"/>
    </row>
    <row r="46" spans="1:13" s="10" customFormat="1">
      <c r="B46" s="29"/>
      <c r="C46" s="32"/>
      <c r="D46" s="90"/>
      <c r="E46" s="32"/>
      <c r="F46" s="86"/>
      <c r="G46" s="210"/>
      <c r="H46" s="87"/>
      <c r="M46" s="216"/>
    </row>
    <row r="47" spans="1:13" s="10" customFormat="1" ht="63.75">
      <c r="B47" s="29" t="s">
        <v>266</v>
      </c>
      <c r="C47" s="32"/>
      <c r="D47" s="90" t="s">
        <v>64</v>
      </c>
      <c r="E47" s="32" t="s">
        <v>22</v>
      </c>
      <c r="F47" s="86">
        <v>120</v>
      </c>
      <c r="G47" s="210"/>
      <c r="H47" s="87">
        <f>F47*G47</f>
        <v>0</v>
      </c>
      <c r="M47" s="216"/>
    </row>
    <row r="48" spans="1:13" s="10" customFormat="1">
      <c r="B48" s="29"/>
      <c r="C48" s="32"/>
      <c r="D48" s="90"/>
      <c r="E48" s="32"/>
      <c r="F48" s="86"/>
      <c r="G48" s="210"/>
      <c r="H48" s="87"/>
      <c r="M48" s="216"/>
    </row>
    <row r="49" spans="2:13" s="10" customFormat="1" ht="76.5">
      <c r="B49" s="29" t="s">
        <v>267</v>
      </c>
      <c r="C49" s="32"/>
      <c r="D49" s="90" t="s">
        <v>180</v>
      </c>
      <c r="E49" s="32" t="s">
        <v>22</v>
      </c>
      <c r="F49" s="86">
        <v>175</v>
      </c>
      <c r="G49" s="210"/>
      <c r="H49" s="87">
        <f>F49*G49</f>
        <v>0</v>
      </c>
      <c r="I49" s="53" t="s">
        <v>232</v>
      </c>
      <c r="M49" s="216"/>
    </row>
    <row r="50" spans="2:13" s="10" customFormat="1">
      <c r="B50" s="29"/>
      <c r="C50" s="32"/>
      <c r="D50" s="90"/>
      <c r="E50" s="32"/>
      <c r="F50" s="86"/>
      <c r="G50" s="210"/>
      <c r="H50" s="87"/>
      <c r="I50" s="53"/>
      <c r="M50" s="216"/>
    </row>
    <row r="51" spans="2:13" s="10" customFormat="1" ht="25.5">
      <c r="B51" s="29" t="s">
        <v>268</v>
      </c>
      <c r="C51" s="32"/>
      <c r="D51" s="115" t="s">
        <v>98</v>
      </c>
      <c r="E51" s="32" t="s">
        <v>97</v>
      </c>
      <c r="F51" s="86">
        <v>5</v>
      </c>
      <c r="G51" s="210"/>
      <c r="H51" s="87">
        <f>F51*G51</f>
        <v>0</v>
      </c>
      <c r="I51" s="46"/>
      <c r="M51" s="216"/>
    </row>
    <row r="52" spans="2:13" s="10" customFormat="1">
      <c r="B52" s="29"/>
      <c r="C52" s="32"/>
      <c r="D52" s="90"/>
      <c r="E52" s="32"/>
      <c r="F52" s="86"/>
      <c r="G52" s="210"/>
      <c r="H52" s="87"/>
      <c r="I52" s="53"/>
      <c r="M52" s="216"/>
    </row>
    <row r="53" spans="2:13" s="10" customFormat="1" ht="38.25">
      <c r="B53" s="29" t="s">
        <v>269</v>
      </c>
      <c r="C53" s="32"/>
      <c r="D53" s="90" t="s">
        <v>249</v>
      </c>
      <c r="E53" s="32" t="s">
        <v>22</v>
      </c>
      <c r="F53" s="86">
        <v>395</v>
      </c>
      <c r="G53" s="210"/>
      <c r="H53" s="87">
        <f>F53*G53</f>
        <v>0</v>
      </c>
      <c r="I53" s="53" t="s">
        <v>114</v>
      </c>
      <c r="M53" s="216"/>
    </row>
    <row r="54" spans="2:13" s="10" customFormat="1">
      <c r="B54" s="29"/>
      <c r="C54" s="32"/>
      <c r="D54" s="90"/>
      <c r="E54" s="32"/>
      <c r="F54" s="86"/>
      <c r="G54" s="210"/>
      <c r="H54" s="87"/>
      <c r="M54" s="216"/>
    </row>
    <row r="55" spans="2:13" s="10" customFormat="1" ht="38.25">
      <c r="B55" s="29" t="s">
        <v>270</v>
      </c>
      <c r="C55" s="32"/>
      <c r="D55" s="90" t="s">
        <v>94</v>
      </c>
      <c r="E55" s="32" t="s">
        <v>25</v>
      </c>
      <c r="F55" s="86">
        <v>15</v>
      </c>
      <c r="G55" s="210"/>
      <c r="H55" s="87">
        <f>F55*G55</f>
        <v>0</v>
      </c>
      <c r="M55" s="216"/>
    </row>
    <row r="56" spans="2:13" s="10" customFormat="1">
      <c r="B56" s="29"/>
      <c r="C56" s="32"/>
      <c r="D56" s="90"/>
      <c r="E56" s="32"/>
      <c r="F56" s="86"/>
      <c r="G56" s="210"/>
      <c r="H56" s="87"/>
      <c r="M56" s="216"/>
    </row>
    <row r="57" spans="2:13" s="10" customFormat="1">
      <c r="B57" s="29" t="s">
        <v>271</v>
      </c>
      <c r="C57" s="32"/>
      <c r="D57" s="90" t="s">
        <v>41</v>
      </c>
      <c r="E57" s="32" t="s">
        <v>25</v>
      </c>
      <c r="F57" s="86">
        <v>4</v>
      </c>
      <c r="G57" s="231"/>
      <c r="H57" s="87">
        <f>F57*G57</f>
        <v>0</v>
      </c>
      <c r="M57" s="216"/>
    </row>
    <row r="58" spans="2:13" s="10" customFormat="1">
      <c r="B58" s="29"/>
      <c r="C58" s="32"/>
      <c r="D58" s="90"/>
      <c r="E58" s="32"/>
      <c r="F58" s="86"/>
      <c r="G58" s="231"/>
      <c r="H58" s="87"/>
      <c r="M58" s="216"/>
    </row>
    <row r="59" spans="2:13" s="10" customFormat="1">
      <c r="B59" s="29" t="s">
        <v>272</v>
      </c>
      <c r="C59" s="32"/>
      <c r="D59" s="90" t="s">
        <v>183</v>
      </c>
      <c r="E59" s="32" t="s">
        <v>25</v>
      </c>
      <c r="F59" s="86">
        <v>1</v>
      </c>
      <c r="G59" s="231"/>
      <c r="H59" s="87">
        <f>F59*G59</f>
        <v>0</v>
      </c>
      <c r="M59" s="216"/>
    </row>
    <row r="60" spans="2:13" s="10" customFormat="1">
      <c r="B60" s="29"/>
      <c r="C60" s="32"/>
      <c r="D60" s="90"/>
      <c r="E60" s="32"/>
      <c r="F60" s="86"/>
      <c r="G60" s="231"/>
      <c r="H60" s="87"/>
      <c r="M60" s="216"/>
    </row>
    <row r="61" spans="2:13" s="10" customFormat="1" ht="38.25">
      <c r="B61" s="29" t="s">
        <v>273</v>
      </c>
      <c r="C61" s="32"/>
      <c r="D61" s="90" t="s">
        <v>43</v>
      </c>
      <c r="E61" s="32" t="s">
        <v>25</v>
      </c>
      <c r="F61" s="86">
        <v>4</v>
      </c>
      <c r="G61" s="231"/>
      <c r="H61" s="87">
        <f>F61*G61</f>
        <v>0</v>
      </c>
      <c r="M61" s="216"/>
    </row>
    <row r="62" spans="2:13" s="10" customFormat="1">
      <c r="B62" s="29"/>
      <c r="C62" s="32"/>
      <c r="D62" s="90"/>
      <c r="E62" s="32"/>
      <c r="F62" s="86"/>
      <c r="G62" s="231"/>
      <c r="H62" s="87"/>
      <c r="M62" s="216"/>
    </row>
    <row r="63" spans="2:13" s="10" customFormat="1" ht="38.25">
      <c r="B63" s="32" t="s">
        <v>274</v>
      </c>
      <c r="C63" s="32"/>
      <c r="D63" s="38" t="s">
        <v>42</v>
      </c>
      <c r="E63" s="32" t="s">
        <v>25</v>
      </c>
      <c r="F63" s="86">
        <v>3</v>
      </c>
      <c r="G63" s="231"/>
      <c r="H63" s="87">
        <f>F63*G63</f>
        <v>0</v>
      </c>
      <c r="M63" s="216"/>
    </row>
    <row r="64" spans="2:13" s="10" customFormat="1">
      <c r="B64" s="29"/>
      <c r="C64" s="32"/>
      <c r="D64" s="38"/>
      <c r="E64" s="32"/>
      <c r="F64" s="86"/>
      <c r="G64" s="231"/>
      <c r="H64" s="87"/>
      <c r="M64" s="216"/>
    </row>
    <row r="65" spans="1:15" s="10" customFormat="1" ht="51">
      <c r="B65" s="29" t="s">
        <v>327</v>
      </c>
      <c r="C65" s="32"/>
      <c r="D65" s="116" t="s">
        <v>184</v>
      </c>
      <c r="E65" s="32" t="s">
        <v>101</v>
      </c>
      <c r="F65" s="117">
        <v>1</v>
      </c>
      <c r="G65" s="232"/>
      <c r="H65" s="87">
        <f>F65*G65</f>
        <v>0</v>
      </c>
      <c r="M65" s="216"/>
    </row>
    <row r="66" spans="1:15" s="10" customFormat="1">
      <c r="B66" s="29"/>
      <c r="C66" s="32"/>
      <c r="D66" s="38"/>
      <c r="E66" s="32"/>
      <c r="F66" s="86"/>
      <c r="G66" s="231"/>
      <c r="H66" s="87"/>
      <c r="M66" s="216"/>
    </row>
    <row r="67" spans="1:15" s="10" customFormat="1" ht="51">
      <c r="B67" s="29" t="s">
        <v>304</v>
      </c>
      <c r="C67" s="32"/>
      <c r="D67" s="124" t="s">
        <v>185</v>
      </c>
      <c r="E67" s="32" t="s">
        <v>101</v>
      </c>
      <c r="F67" s="117">
        <v>15</v>
      </c>
      <c r="G67" s="232"/>
      <c r="H67" s="87">
        <f>F67*G67</f>
        <v>0</v>
      </c>
      <c r="M67" s="216"/>
    </row>
    <row r="68" spans="1:15" s="10" customFormat="1">
      <c r="B68" s="29"/>
      <c r="C68" s="32"/>
      <c r="D68" s="38"/>
      <c r="E68" s="32"/>
      <c r="F68" s="86"/>
      <c r="G68" s="231"/>
      <c r="H68" s="87"/>
      <c r="M68" s="216"/>
    </row>
    <row r="69" spans="1:15" s="10" customFormat="1" ht="25.5">
      <c r="B69" s="29" t="s">
        <v>305</v>
      </c>
      <c r="C69" s="32"/>
      <c r="D69" s="116" t="s">
        <v>40</v>
      </c>
      <c r="E69" s="32" t="s">
        <v>21</v>
      </c>
      <c r="F69" s="123">
        <f>F16</f>
        <v>312</v>
      </c>
      <c r="G69" s="232"/>
      <c r="H69" s="87">
        <f>F69*G69</f>
        <v>0</v>
      </c>
      <c r="M69" s="216"/>
    </row>
    <row r="70" spans="1:15" s="88" customFormat="1">
      <c r="A70" s="111"/>
      <c r="B70" s="112"/>
      <c r="C70" s="112"/>
      <c r="D70" s="118"/>
      <c r="E70" s="112"/>
      <c r="F70" s="119"/>
      <c r="G70" s="113"/>
      <c r="H70" s="120"/>
      <c r="I70" s="35"/>
      <c r="M70" s="96"/>
    </row>
    <row r="71" spans="1:15" s="88" customFormat="1">
      <c r="B71" s="56"/>
      <c r="C71" s="57"/>
      <c r="D71" s="57" t="s">
        <v>372</v>
      </c>
      <c r="E71" s="57"/>
      <c r="F71" s="260" t="s">
        <v>351</v>
      </c>
      <c r="G71" s="260"/>
      <c r="H71" s="202">
        <f>SUM(H73:H118)</f>
        <v>0</v>
      </c>
      <c r="I71" s="58"/>
      <c r="M71" s="96"/>
    </row>
    <row r="72" spans="1:15" s="88" customFormat="1">
      <c r="B72" s="34"/>
      <c r="C72" s="34"/>
      <c r="D72" s="3"/>
      <c r="E72" s="34"/>
      <c r="F72" s="91"/>
      <c r="G72" s="17"/>
      <c r="H72" s="87"/>
      <c r="I72" s="35"/>
      <c r="M72" s="96"/>
    </row>
    <row r="73" spans="1:15" s="88" customFormat="1" ht="51">
      <c r="B73" s="32" t="s">
        <v>275</v>
      </c>
      <c r="C73" s="32"/>
      <c r="D73" s="35" t="s">
        <v>344</v>
      </c>
      <c r="E73" s="34"/>
      <c r="F73" s="86"/>
      <c r="G73" s="210"/>
      <c r="H73" s="87"/>
      <c r="I73" s="95" t="s">
        <v>86</v>
      </c>
      <c r="K73" s="98"/>
      <c r="L73" s="98"/>
      <c r="M73" s="35"/>
      <c r="N73" s="98"/>
      <c r="O73" s="98"/>
    </row>
    <row r="74" spans="1:15" s="88" customFormat="1">
      <c r="B74" s="32"/>
      <c r="C74" s="32"/>
      <c r="D74" s="90" t="s">
        <v>68</v>
      </c>
      <c r="E74" s="34" t="s">
        <v>21</v>
      </c>
      <c r="F74" s="225">
        <f>F16</f>
        <v>312</v>
      </c>
      <c r="G74" s="41"/>
      <c r="H74" s="87">
        <f>F74*G74</f>
        <v>0</v>
      </c>
      <c r="I74" s="35"/>
      <c r="K74" s="98"/>
      <c r="L74" s="98"/>
      <c r="M74" s="35"/>
      <c r="N74" s="98"/>
      <c r="O74" s="98"/>
    </row>
    <row r="75" spans="1:15" s="88" customFormat="1">
      <c r="B75" s="34"/>
      <c r="C75" s="34"/>
      <c r="D75" s="3"/>
      <c r="E75" s="34"/>
      <c r="F75" s="86"/>
      <c r="G75" s="237"/>
      <c r="H75" s="87"/>
      <c r="I75" s="35"/>
      <c r="K75" s="98"/>
      <c r="L75" s="98"/>
      <c r="M75" s="35"/>
      <c r="N75" s="98"/>
      <c r="O75" s="98"/>
    </row>
    <row r="76" spans="1:15" s="88" customFormat="1" ht="51">
      <c r="B76" s="32" t="s">
        <v>276</v>
      </c>
      <c r="C76" s="32"/>
      <c r="D76" s="35" t="s">
        <v>345</v>
      </c>
      <c r="E76" s="34"/>
      <c r="F76" s="86"/>
      <c r="G76" s="237"/>
      <c r="H76" s="87"/>
      <c r="I76" s="35"/>
      <c r="K76" s="98"/>
      <c r="L76" s="98"/>
      <c r="M76" s="35"/>
      <c r="N76" s="98"/>
      <c r="O76" s="98"/>
    </row>
    <row r="77" spans="1:15" s="88" customFormat="1">
      <c r="B77" s="32"/>
      <c r="C77" s="32"/>
      <c r="D77" s="90" t="s">
        <v>121</v>
      </c>
      <c r="E77" s="34" t="s">
        <v>19</v>
      </c>
      <c r="F77" s="91">
        <v>1</v>
      </c>
      <c r="G77" s="33"/>
      <c r="H77" s="87">
        <f>F77*G77</f>
        <v>0</v>
      </c>
      <c r="I77" s="35" t="s">
        <v>118</v>
      </c>
      <c r="K77" s="98"/>
      <c r="L77" s="98"/>
      <c r="M77" s="35"/>
      <c r="N77" s="98"/>
      <c r="O77" s="98"/>
    </row>
    <row r="78" spans="1:15" s="88" customFormat="1" ht="38.25">
      <c r="B78" s="32"/>
      <c r="C78" s="32"/>
      <c r="D78" s="90" t="s">
        <v>31</v>
      </c>
      <c r="E78" s="34" t="s">
        <v>19</v>
      </c>
      <c r="F78" s="91">
        <v>3</v>
      </c>
      <c r="G78" s="33"/>
      <c r="H78" s="87">
        <f>F78*G78</f>
        <v>0</v>
      </c>
      <c r="I78" s="35" t="s">
        <v>181</v>
      </c>
      <c r="K78" s="98"/>
      <c r="L78" s="98"/>
      <c r="M78" s="35"/>
      <c r="N78" s="98"/>
      <c r="O78" s="98"/>
    </row>
    <row r="79" spans="1:15" s="88" customFormat="1" ht="38.25">
      <c r="B79" s="32"/>
      <c r="C79" s="32"/>
      <c r="D79" s="90" t="s">
        <v>30</v>
      </c>
      <c r="E79" s="34" t="s">
        <v>19</v>
      </c>
      <c r="F79" s="91">
        <v>1</v>
      </c>
      <c r="G79" s="33"/>
      <c r="H79" s="87">
        <f>F79*G79</f>
        <v>0</v>
      </c>
      <c r="I79" s="35" t="s">
        <v>181</v>
      </c>
      <c r="K79" s="98"/>
      <c r="L79" s="98"/>
      <c r="M79" s="35"/>
      <c r="N79" s="98"/>
      <c r="O79" s="98"/>
    </row>
    <row r="80" spans="1:15" s="88" customFormat="1">
      <c r="B80" s="32"/>
      <c r="C80" s="32"/>
      <c r="D80" s="90" t="s">
        <v>30</v>
      </c>
      <c r="E80" s="34" t="s">
        <v>19</v>
      </c>
      <c r="F80" s="91">
        <v>1</v>
      </c>
      <c r="G80" s="33"/>
      <c r="H80" s="87">
        <f>F80*G80</f>
        <v>0</v>
      </c>
      <c r="I80" s="35" t="s">
        <v>118</v>
      </c>
      <c r="K80" s="98"/>
      <c r="L80" s="98"/>
      <c r="M80" s="35"/>
      <c r="N80" s="98"/>
      <c r="O80" s="98"/>
    </row>
    <row r="81" spans="2:15" s="88" customFormat="1">
      <c r="B81" s="34"/>
      <c r="C81" s="34"/>
      <c r="D81" s="90"/>
      <c r="E81" s="34"/>
      <c r="F81" s="86"/>
      <c r="G81" s="41"/>
      <c r="H81" s="87"/>
      <c r="I81" s="35"/>
      <c r="K81" s="98"/>
      <c r="L81" s="98"/>
      <c r="M81" s="35"/>
      <c r="N81" s="98"/>
      <c r="O81" s="98"/>
    </row>
    <row r="82" spans="2:15" s="88" customFormat="1">
      <c r="B82" s="34"/>
      <c r="C82" s="34"/>
      <c r="D82" s="90" t="s">
        <v>33</v>
      </c>
      <c r="E82" s="34" t="s">
        <v>32</v>
      </c>
      <c r="F82" s="86">
        <v>2</v>
      </c>
      <c r="G82" s="41"/>
      <c r="H82" s="87">
        <f>F82*G82</f>
        <v>0</v>
      </c>
      <c r="I82" s="35" t="s">
        <v>164</v>
      </c>
      <c r="K82" s="98"/>
      <c r="L82" s="98"/>
      <c r="M82" s="35"/>
      <c r="N82" s="98"/>
      <c r="O82" s="98"/>
    </row>
    <row r="83" spans="2:15" s="88" customFormat="1">
      <c r="B83" s="34"/>
      <c r="C83" s="34"/>
      <c r="D83" s="90"/>
      <c r="E83" s="34"/>
      <c r="F83" s="86"/>
      <c r="G83" s="41"/>
      <c r="H83" s="87"/>
      <c r="I83" s="35"/>
      <c r="K83" s="98"/>
      <c r="L83" s="98"/>
      <c r="M83" s="35"/>
      <c r="N83" s="98"/>
      <c r="O83" s="98"/>
    </row>
    <row r="84" spans="2:15" s="88" customFormat="1">
      <c r="B84" s="34"/>
      <c r="C84" s="34"/>
      <c r="D84" s="90" t="s">
        <v>49</v>
      </c>
      <c r="E84" s="34" t="s">
        <v>32</v>
      </c>
      <c r="F84" s="86">
        <v>1</v>
      </c>
      <c r="G84" s="41"/>
      <c r="H84" s="87">
        <f>F84*G84</f>
        <v>0</v>
      </c>
      <c r="I84" s="35" t="s">
        <v>182</v>
      </c>
      <c r="K84" s="98"/>
      <c r="L84" s="98"/>
      <c r="M84" s="35"/>
      <c r="N84" s="98"/>
      <c r="O84" s="98"/>
    </row>
    <row r="85" spans="2:15" s="88" customFormat="1">
      <c r="B85" s="34"/>
      <c r="C85" s="34"/>
      <c r="D85" s="90"/>
      <c r="E85" s="34"/>
      <c r="F85" s="86"/>
      <c r="G85" s="41"/>
      <c r="H85" s="87"/>
      <c r="I85" s="35"/>
      <c r="K85" s="98"/>
      <c r="L85" s="98"/>
      <c r="M85" s="35"/>
      <c r="N85" s="98"/>
      <c r="O85" s="98"/>
    </row>
    <row r="86" spans="2:15" s="88" customFormat="1" ht="51">
      <c r="B86" s="34"/>
      <c r="C86" s="34"/>
      <c r="D86" s="121" t="s">
        <v>165</v>
      </c>
      <c r="E86" s="34" t="s">
        <v>32</v>
      </c>
      <c r="F86" s="86">
        <v>1</v>
      </c>
      <c r="G86" s="41"/>
      <c r="H86" s="87">
        <f>F86*G86</f>
        <v>0</v>
      </c>
      <c r="I86" s="35"/>
      <c r="K86" s="98"/>
      <c r="L86" s="98"/>
      <c r="M86" s="35"/>
      <c r="N86" s="98"/>
      <c r="O86" s="98"/>
    </row>
    <row r="87" spans="2:15" s="88" customFormat="1">
      <c r="B87" s="34"/>
      <c r="C87" s="34"/>
      <c r="D87" s="90"/>
      <c r="E87" s="34"/>
      <c r="F87" s="86"/>
      <c r="G87" s="41"/>
      <c r="H87" s="87"/>
      <c r="I87" s="35"/>
      <c r="K87" s="98"/>
      <c r="L87" s="98"/>
      <c r="M87" s="35"/>
      <c r="N87" s="98"/>
      <c r="O87" s="98"/>
    </row>
    <row r="88" spans="2:15" s="88" customFormat="1">
      <c r="B88" s="34"/>
      <c r="C88" s="34"/>
      <c r="D88" s="90"/>
      <c r="E88" s="34"/>
      <c r="F88" s="91"/>
      <c r="G88" s="17"/>
      <c r="H88" s="87"/>
      <c r="I88" s="35"/>
      <c r="K88" s="98"/>
      <c r="L88" s="98"/>
      <c r="M88" s="35"/>
      <c r="N88" s="98"/>
      <c r="O88" s="98"/>
    </row>
    <row r="89" spans="2:15" s="88" customFormat="1" ht="38.25">
      <c r="B89" s="32" t="s">
        <v>277</v>
      </c>
      <c r="C89" s="32"/>
      <c r="D89" s="35" t="s">
        <v>346</v>
      </c>
      <c r="E89" s="34"/>
      <c r="F89" s="91"/>
      <c r="G89" s="17"/>
      <c r="H89" s="87"/>
      <c r="I89" s="35"/>
      <c r="K89" s="98"/>
      <c r="L89" s="98"/>
      <c r="M89" s="35"/>
      <c r="N89" s="98"/>
      <c r="O89" s="98"/>
    </row>
    <row r="90" spans="2:15" s="88" customFormat="1">
      <c r="B90" s="34"/>
      <c r="C90" s="34"/>
      <c r="D90" s="90" t="s">
        <v>115</v>
      </c>
      <c r="E90" s="34" t="s">
        <v>19</v>
      </c>
      <c r="F90" s="91">
        <v>1</v>
      </c>
      <c r="G90" s="33"/>
      <c r="H90" s="87">
        <f>F90*G90</f>
        <v>0</v>
      </c>
      <c r="I90" s="35"/>
      <c r="K90" s="98"/>
      <c r="L90" s="98"/>
      <c r="M90" s="35"/>
      <c r="N90" s="98"/>
      <c r="O90" s="98"/>
    </row>
    <row r="91" spans="2:15" s="88" customFormat="1">
      <c r="B91" s="34"/>
      <c r="C91" s="34"/>
      <c r="D91" s="90" t="s">
        <v>65</v>
      </c>
      <c r="E91" s="34" t="s">
        <v>19</v>
      </c>
      <c r="F91" s="91">
        <v>3</v>
      </c>
      <c r="G91" s="33"/>
      <c r="H91" s="87">
        <f>F91*G91</f>
        <v>0</v>
      </c>
      <c r="I91" s="35"/>
      <c r="K91" s="98"/>
      <c r="L91" s="98"/>
      <c r="M91" s="35"/>
      <c r="N91" s="98"/>
      <c r="O91" s="98"/>
    </row>
    <row r="92" spans="2:15" s="88" customFormat="1">
      <c r="B92" s="34"/>
      <c r="C92" s="34"/>
      <c r="D92" s="90" t="s">
        <v>81</v>
      </c>
      <c r="E92" s="34" t="s">
        <v>19</v>
      </c>
      <c r="F92" s="91">
        <v>1</v>
      </c>
      <c r="G92" s="33"/>
      <c r="H92" s="87">
        <f>F92*G92</f>
        <v>0</v>
      </c>
      <c r="I92" s="35"/>
      <c r="K92" s="98"/>
      <c r="L92" s="98"/>
      <c r="M92" s="35"/>
      <c r="N92" s="98"/>
      <c r="O92" s="98"/>
    </row>
    <row r="93" spans="2:15" s="88" customFormat="1">
      <c r="B93" s="34"/>
      <c r="C93" s="34"/>
      <c r="D93" s="35"/>
      <c r="E93" s="34"/>
      <c r="F93" s="91"/>
      <c r="G93" s="233"/>
      <c r="H93" s="87"/>
      <c r="I93" s="35"/>
      <c r="K93" s="98"/>
      <c r="L93" s="98"/>
      <c r="M93" s="35"/>
      <c r="N93" s="98"/>
      <c r="O93" s="98"/>
    </row>
    <row r="94" spans="2:15" s="88" customFormat="1" ht="25.5">
      <c r="B94" s="34"/>
      <c r="C94" s="34"/>
      <c r="D94" s="35" t="s">
        <v>59</v>
      </c>
      <c r="E94" s="34" t="s">
        <v>19</v>
      </c>
      <c r="F94" s="91">
        <v>2</v>
      </c>
      <c r="G94" s="33"/>
      <c r="H94" s="87">
        <f>F94*G94</f>
        <v>0</v>
      </c>
      <c r="I94" s="95" t="s">
        <v>86</v>
      </c>
      <c r="K94" s="98"/>
      <c r="L94" s="98"/>
      <c r="M94" s="35"/>
      <c r="N94" s="98"/>
      <c r="O94" s="98"/>
    </row>
    <row r="95" spans="2:15" s="88" customFormat="1" ht="25.5">
      <c r="B95" s="34"/>
      <c r="C95" s="34"/>
      <c r="D95" s="35" t="s">
        <v>139</v>
      </c>
      <c r="E95" s="34" t="s">
        <v>19</v>
      </c>
      <c r="F95" s="91">
        <v>1</v>
      </c>
      <c r="G95" s="33"/>
      <c r="H95" s="87">
        <f>F95*G95</f>
        <v>0</v>
      </c>
      <c r="I95" s="95" t="s">
        <v>86</v>
      </c>
      <c r="K95" s="98"/>
      <c r="L95" s="98"/>
      <c r="M95" s="35"/>
      <c r="N95" s="98"/>
      <c r="O95" s="98"/>
    </row>
    <row r="96" spans="2:15" s="88" customFormat="1">
      <c r="B96" s="34"/>
      <c r="C96" s="34"/>
      <c r="D96" s="35"/>
      <c r="E96" s="34"/>
      <c r="F96" s="91"/>
      <c r="G96" s="233"/>
      <c r="H96" s="87"/>
      <c r="I96" s="35"/>
      <c r="K96" s="98"/>
      <c r="L96" s="98"/>
      <c r="M96" s="35"/>
      <c r="N96" s="98"/>
      <c r="O96" s="98"/>
    </row>
    <row r="97" spans="2:15" s="88" customFormat="1">
      <c r="B97" s="34"/>
      <c r="C97" s="34"/>
      <c r="D97" s="35" t="s">
        <v>34</v>
      </c>
      <c r="E97" s="34" t="s">
        <v>19</v>
      </c>
      <c r="F97" s="91">
        <v>3</v>
      </c>
      <c r="G97" s="33"/>
      <c r="H97" s="87">
        <f>F97*G97</f>
        <v>0</v>
      </c>
      <c r="I97" s="35"/>
      <c r="K97" s="98"/>
      <c r="L97" s="98"/>
      <c r="M97" s="35"/>
      <c r="N97" s="98"/>
      <c r="O97" s="98"/>
    </row>
    <row r="98" spans="2:15" s="88" customFormat="1">
      <c r="B98" s="34"/>
      <c r="C98" s="34"/>
      <c r="D98" s="35"/>
      <c r="E98" s="34"/>
      <c r="F98" s="91"/>
      <c r="G98" s="233"/>
      <c r="H98" s="87"/>
      <c r="I98" s="35"/>
      <c r="K98" s="98"/>
      <c r="L98" s="98"/>
      <c r="M98" s="35"/>
      <c r="N98" s="98"/>
      <c r="O98" s="98"/>
    </row>
    <row r="99" spans="2:15" s="88" customFormat="1">
      <c r="B99" s="34"/>
      <c r="C99" s="34"/>
      <c r="D99" s="35" t="s">
        <v>35</v>
      </c>
      <c r="E99" s="34" t="s">
        <v>19</v>
      </c>
      <c r="F99" s="86">
        <v>5</v>
      </c>
      <c r="G99" s="41"/>
      <c r="H99" s="87">
        <f>F99*G99</f>
        <v>0</v>
      </c>
      <c r="I99" s="96"/>
      <c r="K99" s="98"/>
      <c r="L99" s="98"/>
      <c r="M99" s="35"/>
      <c r="N99" s="98"/>
      <c r="O99" s="98"/>
    </row>
    <row r="100" spans="2:15" s="88" customFormat="1">
      <c r="B100" s="34"/>
      <c r="C100" s="34"/>
      <c r="D100" s="35"/>
      <c r="E100" s="34"/>
      <c r="F100" s="86"/>
      <c r="G100" s="234"/>
      <c r="H100" s="87"/>
      <c r="I100" s="35"/>
      <c r="K100" s="98"/>
      <c r="L100" s="98"/>
      <c r="M100" s="35"/>
      <c r="N100" s="98"/>
      <c r="O100" s="98"/>
    </row>
    <row r="101" spans="2:15" s="88" customFormat="1">
      <c r="B101" s="34"/>
      <c r="C101" s="34"/>
      <c r="D101" s="35" t="s">
        <v>36</v>
      </c>
      <c r="E101" s="34" t="s">
        <v>19</v>
      </c>
      <c r="F101" s="91">
        <v>3</v>
      </c>
      <c r="G101" s="33"/>
      <c r="H101" s="87">
        <f>F101*G101</f>
        <v>0</v>
      </c>
      <c r="I101" s="35"/>
      <c r="K101" s="98"/>
      <c r="L101" s="98"/>
      <c r="M101" s="35"/>
      <c r="N101" s="98"/>
      <c r="O101" s="98"/>
    </row>
    <row r="102" spans="2:15" s="88" customFormat="1">
      <c r="B102" s="34"/>
      <c r="C102" s="34"/>
      <c r="D102" s="35" t="s">
        <v>117</v>
      </c>
      <c r="E102" s="34" t="s">
        <v>19</v>
      </c>
      <c r="F102" s="91">
        <v>2</v>
      </c>
      <c r="G102" s="33"/>
      <c r="H102" s="87">
        <f>F102*G102</f>
        <v>0</v>
      </c>
      <c r="I102" s="35"/>
      <c r="K102" s="98"/>
      <c r="L102" s="98"/>
      <c r="M102" s="35"/>
      <c r="N102" s="98"/>
      <c r="O102" s="98"/>
    </row>
    <row r="103" spans="2:15" s="88" customFormat="1">
      <c r="B103" s="34"/>
      <c r="C103" s="34"/>
      <c r="D103" s="35" t="s">
        <v>116</v>
      </c>
      <c r="E103" s="34" t="s">
        <v>19</v>
      </c>
      <c r="F103" s="91">
        <v>3</v>
      </c>
      <c r="G103" s="33"/>
      <c r="H103" s="87">
        <f>F103*G103</f>
        <v>0</v>
      </c>
      <c r="I103" s="35"/>
      <c r="K103" s="98"/>
      <c r="L103" s="98"/>
      <c r="M103" s="35"/>
      <c r="N103" s="98"/>
      <c r="O103" s="98"/>
    </row>
    <row r="104" spans="2:15" s="88" customFormat="1">
      <c r="B104" s="34"/>
      <c r="C104" s="34"/>
      <c r="D104" s="35"/>
      <c r="E104" s="34"/>
      <c r="F104" s="86"/>
      <c r="G104" s="234"/>
      <c r="H104" s="87"/>
      <c r="I104" s="35"/>
      <c r="K104" s="98"/>
      <c r="L104" s="98"/>
      <c r="M104" s="35"/>
      <c r="N104" s="98"/>
      <c r="O104" s="98"/>
    </row>
    <row r="105" spans="2:15" s="88" customFormat="1" ht="25.5">
      <c r="B105" s="34"/>
      <c r="C105" s="34"/>
      <c r="D105" s="35" t="s">
        <v>37</v>
      </c>
      <c r="E105" s="34" t="s">
        <v>19</v>
      </c>
      <c r="F105" s="86">
        <v>5</v>
      </c>
      <c r="G105" s="41"/>
      <c r="H105" s="87">
        <f>F105*G105</f>
        <v>0</v>
      </c>
      <c r="I105" s="95" t="s">
        <v>86</v>
      </c>
      <c r="K105" s="98"/>
      <c r="L105" s="98"/>
      <c r="M105" s="35"/>
      <c r="N105" s="98"/>
      <c r="O105" s="98"/>
    </row>
    <row r="106" spans="2:15" s="88" customFormat="1">
      <c r="B106" s="34"/>
      <c r="C106" s="34"/>
      <c r="D106" s="35"/>
      <c r="E106" s="34"/>
      <c r="F106" s="86"/>
      <c r="G106" s="234"/>
      <c r="H106" s="87"/>
      <c r="I106" s="35"/>
      <c r="K106" s="98"/>
      <c r="L106" s="98"/>
      <c r="M106" s="35"/>
      <c r="N106" s="98"/>
      <c r="O106" s="98"/>
    </row>
    <row r="107" spans="2:15" s="88" customFormat="1">
      <c r="B107" s="34"/>
      <c r="C107" s="34"/>
      <c r="D107" s="35" t="s">
        <v>191</v>
      </c>
      <c r="E107" s="34" t="s">
        <v>19</v>
      </c>
      <c r="F107" s="86">
        <v>1</v>
      </c>
      <c r="G107" s="41"/>
      <c r="H107" s="87">
        <f>F107*G107</f>
        <v>0</v>
      </c>
      <c r="I107" s="35"/>
      <c r="K107" s="98"/>
      <c r="L107" s="98"/>
      <c r="M107" s="35"/>
      <c r="N107" s="98"/>
      <c r="O107" s="98"/>
    </row>
    <row r="108" spans="2:15" s="88" customFormat="1">
      <c r="B108" s="34"/>
      <c r="C108" s="34"/>
      <c r="D108" s="35"/>
      <c r="E108" s="34"/>
      <c r="F108" s="86"/>
      <c r="G108" s="234"/>
      <c r="H108" s="87"/>
      <c r="I108" s="35"/>
      <c r="K108" s="98"/>
      <c r="L108" s="98"/>
      <c r="M108" s="35"/>
      <c r="N108" s="98"/>
      <c r="O108" s="98"/>
    </row>
    <row r="109" spans="2:15" s="88" customFormat="1">
      <c r="B109" s="34"/>
      <c r="C109" s="34"/>
      <c r="D109" s="35" t="s">
        <v>67</v>
      </c>
      <c r="E109" s="34" t="s">
        <v>19</v>
      </c>
      <c r="F109" s="86">
        <v>1</v>
      </c>
      <c r="G109" s="41"/>
      <c r="H109" s="87">
        <f>F109*G109</f>
        <v>0</v>
      </c>
      <c r="I109" s="35"/>
      <c r="K109" s="98"/>
      <c r="L109" s="98"/>
      <c r="M109" s="35"/>
      <c r="N109" s="98"/>
      <c r="O109" s="98"/>
    </row>
    <row r="110" spans="2:15" s="88" customFormat="1">
      <c r="B110" s="34"/>
      <c r="C110" s="34"/>
      <c r="D110" s="35"/>
      <c r="E110" s="34"/>
      <c r="F110" s="91"/>
      <c r="G110" s="33"/>
      <c r="H110" s="87"/>
      <c r="I110" s="35"/>
      <c r="K110" s="98"/>
      <c r="L110" s="98"/>
      <c r="M110" s="35"/>
      <c r="N110" s="98"/>
      <c r="O110" s="98"/>
    </row>
    <row r="111" spans="2:15" s="88" customFormat="1" ht="38.25">
      <c r="B111" s="39" t="s">
        <v>278</v>
      </c>
      <c r="C111" s="39"/>
      <c r="D111" s="35" t="s">
        <v>150</v>
      </c>
      <c r="E111" s="34"/>
      <c r="F111" s="86"/>
      <c r="G111" s="41"/>
      <c r="H111" s="87"/>
      <c r="I111" s="35"/>
      <c r="K111" s="98"/>
      <c r="L111" s="98"/>
      <c r="M111" s="35"/>
      <c r="N111" s="98"/>
      <c r="O111" s="98"/>
    </row>
    <row r="112" spans="2:15" s="88" customFormat="1">
      <c r="B112" s="39"/>
      <c r="C112" s="39"/>
      <c r="D112" s="35" t="s">
        <v>147</v>
      </c>
      <c r="E112" s="34" t="s">
        <v>101</v>
      </c>
      <c r="F112" s="86">
        <v>1</v>
      </c>
      <c r="G112" s="41"/>
      <c r="H112" s="87">
        <f>SUM(F112*G112)</f>
        <v>0</v>
      </c>
      <c r="K112" s="98"/>
      <c r="L112" s="98"/>
      <c r="M112" s="35"/>
      <c r="N112" s="98"/>
      <c r="O112" s="98"/>
    </row>
    <row r="113" spans="2:15" s="88" customFormat="1">
      <c r="B113" s="39"/>
      <c r="C113" s="39"/>
      <c r="D113" s="35"/>
      <c r="E113" s="34"/>
      <c r="F113" s="86"/>
      <c r="G113" s="235"/>
      <c r="H113" s="87"/>
      <c r="K113" s="98"/>
      <c r="L113" s="98"/>
      <c r="M113" s="35"/>
      <c r="N113" s="98"/>
      <c r="O113" s="98"/>
    </row>
    <row r="114" spans="2:15" s="88" customFormat="1" ht="51">
      <c r="B114" s="39" t="s">
        <v>279</v>
      </c>
      <c r="C114" s="39"/>
      <c r="D114" s="35" t="s">
        <v>348</v>
      </c>
      <c r="E114" s="34"/>
      <c r="F114" s="86"/>
      <c r="G114" s="235"/>
      <c r="H114" s="87"/>
      <c r="K114" s="98"/>
      <c r="L114" s="98"/>
      <c r="M114" s="35"/>
      <c r="N114" s="98"/>
      <c r="O114" s="98"/>
    </row>
    <row r="115" spans="2:15" s="88" customFormat="1">
      <c r="B115" s="39"/>
      <c r="C115" s="39"/>
      <c r="D115" s="90" t="s">
        <v>68</v>
      </c>
      <c r="E115" s="34" t="s">
        <v>19</v>
      </c>
      <c r="F115" s="86">
        <v>19</v>
      </c>
      <c r="G115" s="235"/>
      <c r="H115" s="87">
        <f>SUM(F115*G115)</f>
        <v>0</v>
      </c>
      <c r="K115" s="98"/>
      <c r="L115" s="98"/>
      <c r="M115" s="35"/>
      <c r="N115" s="98"/>
      <c r="O115" s="98"/>
    </row>
    <row r="116" spans="2:15" s="88" customFormat="1">
      <c r="B116" s="39"/>
      <c r="C116" s="39"/>
      <c r="D116" s="90"/>
      <c r="E116" s="34"/>
      <c r="F116" s="86"/>
      <c r="G116" s="235"/>
      <c r="H116" s="87"/>
      <c r="M116" s="96"/>
    </row>
    <row r="117" spans="2:15" s="88" customFormat="1" ht="38.25">
      <c r="B117" s="39" t="s">
        <v>280</v>
      </c>
      <c r="C117" s="39"/>
      <c r="D117" s="35" t="s">
        <v>349</v>
      </c>
      <c r="E117" s="81" t="s">
        <v>19</v>
      </c>
      <c r="F117" s="93">
        <v>19</v>
      </c>
      <c r="G117" s="238"/>
      <c r="H117" s="94">
        <f>F117*G117</f>
        <v>0</v>
      </c>
      <c r="I117" s="95" t="s">
        <v>88</v>
      </c>
      <c r="M117" s="96"/>
    </row>
    <row r="118" spans="2:15" s="88" customFormat="1">
      <c r="B118" s="39"/>
      <c r="C118" s="39"/>
      <c r="D118" s="35"/>
      <c r="E118" s="34"/>
      <c r="F118" s="86"/>
      <c r="G118" s="235"/>
      <c r="H118" s="87"/>
      <c r="I118" s="35"/>
      <c r="M118" s="96"/>
    </row>
    <row r="119" spans="2:15" s="88" customFormat="1">
      <c r="B119" s="39"/>
      <c r="C119" s="39"/>
      <c r="D119" s="35"/>
      <c r="E119" s="34"/>
      <c r="F119" s="86"/>
      <c r="G119" s="210"/>
      <c r="H119" s="87"/>
      <c r="I119" s="35"/>
      <c r="M119" s="96"/>
    </row>
    <row r="120" spans="2:15" s="88" customFormat="1">
      <c r="B120" s="56"/>
      <c r="C120" s="57"/>
      <c r="D120" s="57" t="s">
        <v>142</v>
      </c>
      <c r="E120" s="260" t="s">
        <v>69</v>
      </c>
      <c r="F120" s="263"/>
      <c r="G120" s="263"/>
      <c r="H120" s="202">
        <f>SUM(H122:H139)</f>
        <v>0</v>
      </c>
      <c r="I120" s="58"/>
      <c r="M120" s="96"/>
    </row>
    <row r="121" spans="2:15" s="88" customFormat="1">
      <c r="B121" s="62"/>
      <c r="C121" s="62"/>
      <c r="D121" s="62"/>
      <c r="E121" s="62"/>
      <c r="F121" s="63"/>
      <c r="G121" s="63"/>
      <c r="H121" s="63"/>
      <c r="I121" s="62"/>
      <c r="M121" s="96"/>
    </row>
    <row r="122" spans="2:15" s="88" customFormat="1" ht="25.5">
      <c r="B122" s="88" t="s">
        <v>290</v>
      </c>
      <c r="C122" s="122"/>
      <c r="D122" s="90" t="s">
        <v>169</v>
      </c>
      <c r="E122" s="109" t="s">
        <v>170</v>
      </c>
      <c r="F122" s="91">
        <v>6</v>
      </c>
      <c r="G122" s="232"/>
      <c r="H122" s="87">
        <f>F122*G122</f>
        <v>0</v>
      </c>
      <c r="I122" s="62"/>
      <c r="M122" s="96"/>
    </row>
    <row r="123" spans="2:15" s="88" customFormat="1">
      <c r="C123" s="122"/>
      <c r="D123" s="90"/>
      <c r="E123" s="109"/>
      <c r="F123" s="91"/>
      <c r="G123" s="232"/>
      <c r="H123" s="87"/>
      <c r="I123" s="62"/>
      <c r="M123" s="96"/>
    </row>
    <row r="124" spans="2:15" s="88" customFormat="1" ht="38.25">
      <c r="B124" s="88" t="s">
        <v>291</v>
      </c>
      <c r="C124" s="122"/>
      <c r="D124" s="90" t="s">
        <v>171</v>
      </c>
      <c r="E124" s="109" t="s">
        <v>22</v>
      </c>
      <c r="F124" s="91">
        <f>F130*0.25</f>
        <v>53.5</v>
      </c>
      <c r="G124" s="232"/>
      <c r="H124" s="87">
        <f>F124*G124</f>
        <v>0</v>
      </c>
      <c r="I124" s="62"/>
      <c r="M124" s="96"/>
    </row>
    <row r="125" spans="2:15" s="88" customFormat="1">
      <c r="C125" s="122"/>
      <c r="D125" s="90"/>
      <c r="E125" s="109"/>
      <c r="F125" s="91"/>
      <c r="G125" s="232"/>
      <c r="H125" s="87"/>
      <c r="I125" s="62"/>
      <c r="M125" s="96"/>
    </row>
    <row r="126" spans="2:15" s="88" customFormat="1" ht="25.5">
      <c r="B126" s="88" t="s">
        <v>292</v>
      </c>
      <c r="C126" s="122"/>
      <c r="D126" s="90" t="s">
        <v>172</v>
      </c>
      <c r="E126" s="109" t="s">
        <v>22</v>
      </c>
      <c r="F126" s="91">
        <v>64</v>
      </c>
      <c r="G126" s="232"/>
      <c r="H126" s="87">
        <f>F126*G126</f>
        <v>0</v>
      </c>
      <c r="I126" s="62"/>
      <c r="M126" s="96"/>
    </row>
    <row r="127" spans="2:15" s="88" customFormat="1">
      <c r="C127" s="32"/>
      <c r="D127" s="90"/>
      <c r="E127" s="34"/>
      <c r="F127" s="91"/>
      <c r="G127" s="232"/>
      <c r="H127" s="87"/>
      <c r="I127" s="62"/>
      <c r="M127" s="96"/>
    </row>
    <row r="128" spans="2:15" s="88" customFormat="1" ht="25.5">
      <c r="B128" s="88" t="s">
        <v>293</v>
      </c>
      <c r="C128" s="32"/>
      <c r="D128" s="90" t="s">
        <v>134</v>
      </c>
      <c r="E128" s="34" t="s">
        <v>19</v>
      </c>
      <c r="F128" s="91">
        <v>1</v>
      </c>
      <c r="G128" s="232"/>
      <c r="H128" s="87">
        <f>F128*G128</f>
        <v>0</v>
      </c>
      <c r="I128" s="62"/>
      <c r="M128" s="96"/>
    </row>
    <row r="129" spans="2:13" s="88" customFormat="1">
      <c r="C129" s="32"/>
      <c r="D129" s="90"/>
      <c r="E129" s="34"/>
      <c r="F129" s="91"/>
      <c r="G129" s="33"/>
      <c r="H129" s="87"/>
      <c r="I129" s="62"/>
      <c r="M129" s="96"/>
    </row>
    <row r="130" spans="2:13" s="88" customFormat="1">
      <c r="B130" s="88" t="s">
        <v>294</v>
      </c>
      <c r="C130" s="32"/>
      <c r="D130" s="90" t="s">
        <v>71</v>
      </c>
      <c r="E130" s="34" t="s">
        <v>20</v>
      </c>
      <c r="F130" s="91">
        <f>F32</f>
        <v>214</v>
      </c>
      <c r="G130" s="33"/>
      <c r="H130" s="87">
        <f>F130*G130</f>
        <v>0</v>
      </c>
      <c r="I130" s="62"/>
      <c r="M130" s="96"/>
    </row>
    <row r="131" spans="2:13" s="88" customFormat="1">
      <c r="C131" s="62"/>
      <c r="D131" s="62"/>
      <c r="E131" s="62"/>
      <c r="F131" s="63"/>
      <c r="G131" s="63"/>
      <c r="H131" s="63"/>
      <c r="I131" s="62"/>
      <c r="M131" s="96"/>
    </row>
    <row r="132" spans="2:13" s="88" customFormat="1" ht="38.25">
      <c r="B132" s="88" t="s">
        <v>295</v>
      </c>
      <c r="C132" s="32"/>
      <c r="D132" s="90" t="s">
        <v>70</v>
      </c>
      <c r="E132" s="34" t="s">
        <v>20</v>
      </c>
      <c r="F132" s="91">
        <f>F130</f>
        <v>214</v>
      </c>
      <c r="G132" s="33"/>
      <c r="H132" s="87">
        <f>F132*G132</f>
        <v>0</v>
      </c>
      <c r="I132" s="62"/>
      <c r="M132" s="96"/>
    </row>
    <row r="133" spans="2:13" s="88" customFormat="1">
      <c r="C133" s="32"/>
      <c r="D133" s="90"/>
      <c r="E133" s="34"/>
      <c r="F133" s="91"/>
      <c r="G133" s="33"/>
      <c r="H133" s="87"/>
      <c r="I133" s="62"/>
      <c r="M133" s="96"/>
    </row>
    <row r="134" spans="2:13" s="88" customFormat="1" ht="51">
      <c r="B134" s="88" t="s">
        <v>296</v>
      </c>
      <c r="C134" s="32"/>
      <c r="D134" s="90" t="s">
        <v>72</v>
      </c>
      <c r="E134" s="34" t="s">
        <v>20</v>
      </c>
      <c r="F134" s="91">
        <f>F132</f>
        <v>214</v>
      </c>
      <c r="G134" s="33"/>
      <c r="H134" s="87">
        <f>F134*G134</f>
        <v>0</v>
      </c>
      <c r="I134" s="62"/>
      <c r="M134" s="96"/>
    </row>
    <row r="135" spans="2:13" s="88" customFormat="1">
      <c r="C135" s="32"/>
      <c r="D135" s="90"/>
      <c r="E135" s="34"/>
      <c r="F135" s="91"/>
      <c r="G135" s="33"/>
      <c r="H135" s="87"/>
      <c r="I135" s="62"/>
      <c r="M135" s="96"/>
    </row>
    <row r="136" spans="2:13" s="88" customFormat="1" ht="38.25">
      <c r="B136" s="88" t="s">
        <v>318</v>
      </c>
      <c r="C136" s="32"/>
      <c r="D136" s="90" t="s">
        <v>128</v>
      </c>
      <c r="E136" s="34" t="s">
        <v>21</v>
      </c>
      <c r="F136" s="91">
        <v>5</v>
      </c>
      <c r="G136" s="33"/>
      <c r="H136" s="87">
        <f>F136*G136</f>
        <v>0</v>
      </c>
      <c r="I136" s="62"/>
      <c r="M136" s="96"/>
    </row>
    <row r="137" spans="2:13" s="88" customFormat="1">
      <c r="C137" s="32"/>
      <c r="D137" s="90"/>
      <c r="E137" s="34"/>
      <c r="F137" s="91"/>
      <c r="G137" s="33"/>
      <c r="H137" s="87"/>
      <c r="I137" s="62"/>
      <c r="M137" s="96"/>
    </row>
    <row r="138" spans="2:13" s="88" customFormat="1">
      <c r="B138" s="88" t="s">
        <v>319</v>
      </c>
      <c r="C138" s="32"/>
      <c r="D138" s="90" t="s">
        <v>73</v>
      </c>
      <c r="E138" s="34" t="s">
        <v>20</v>
      </c>
      <c r="F138" s="91">
        <v>20</v>
      </c>
      <c r="G138" s="33"/>
      <c r="H138" s="87">
        <f>F138*G138</f>
        <v>0</v>
      </c>
      <c r="I138" s="62"/>
      <c r="M138" s="96"/>
    </row>
    <row r="139" spans="2:13" s="88" customFormat="1">
      <c r="B139" s="32"/>
      <c r="C139" s="32"/>
      <c r="D139" s="90"/>
      <c r="E139" s="34"/>
      <c r="F139" s="91"/>
      <c r="G139" s="33"/>
      <c r="H139" s="87"/>
      <c r="I139" s="62"/>
      <c r="M139" s="96"/>
    </row>
    <row r="140" spans="2:13">
      <c r="B140" s="56"/>
      <c r="C140" s="57"/>
      <c r="D140" s="57" t="s">
        <v>143</v>
      </c>
      <c r="E140" s="57"/>
      <c r="F140" s="260" t="s">
        <v>12</v>
      </c>
      <c r="G140" s="260"/>
      <c r="H140" s="202">
        <f>SUM(H142:H154)</f>
        <v>0</v>
      </c>
      <c r="I140" s="58"/>
    </row>
    <row r="141" spans="2:13">
      <c r="D141" s="3"/>
      <c r="G141" s="17"/>
      <c r="H141" s="21"/>
      <c r="I141" s="35"/>
    </row>
    <row r="142" spans="2:13" s="10" customFormat="1">
      <c r="B142" s="29" t="s">
        <v>297</v>
      </c>
      <c r="C142" s="32"/>
      <c r="D142" s="90" t="s">
        <v>23</v>
      </c>
      <c r="E142" s="31" t="s">
        <v>24</v>
      </c>
      <c r="F142" s="91">
        <v>20</v>
      </c>
      <c r="G142" s="210"/>
      <c r="H142" s="87">
        <f>F142*G142</f>
        <v>0</v>
      </c>
      <c r="M142" s="216"/>
    </row>
    <row r="143" spans="2:13" s="10" customFormat="1">
      <c r="B143" s="29"/>
      <c r="C143" s="32"/>
      <c r="D143" s="90"/>
      <c r="E143" s="31"/>
      <c r="F143" s="91"/>
      <c r="G143" s="210"/>
      <c r="H143" s="87"/>
      <c r="M143" s="216"/>
    </row>
    <row r="144" spans="2:13" s="10" customFormat="1">
      <c r="B144" s="29" t="s">
        <v>298</v>
      </c>
      <c r="C144" s="32"/>
      <c r="D144" s="90" t="s">
        <v>39</v>
      </c>
      <c r="E144" s="31" t="s">
        <v>24</v>
      </c>
      <c r="F144" s="91">
        <v>20</v>
      </c>
      <c r="G144" s="210"/>
      <c r="H144" s="87">
        <f>F144*G144</f>
        <v>0</v>
      </c>
      <c r="M144" s="216"/>
    </row>
    <row r="145" spans="2:13" s="204" customFormat="1">
      <c r="B145" s="96"/>
      <c r="C145" s="32"/>
      <c r="D145" s="90"/>
      <c r="E145" s="31"/>
      <c r="F145" s="91"/>
      <c r="G145" s="210"/>
      <c r="H145" s="87"/>
      <c r="I145" s="92"/>
    </row>
    <row r="146" spans="2:13" s="10" customFormat="1" ht="25.5">
      <c r="B146" s="29" t="s">
        <v>320</v>
      </c>
      <c r="C146" s="32"/>
      <c r="D146" s="90" t="s">
        <v>51</v>
      </c>
      <c r="E146" s="31" t="s">
        <v>21</v>
      </c>
      <c r="F146" s="86">
        <v>312</v>
      </c>
      <c r="G146" s="210"/>
      <c r="H146" s="87">
        <f>F146*G146</f>
        <v>0</v>
      </c>
      <c r="M146" s="216"/>
    </row>
    <row r="147" spans="2:13" s="10" customFormat="1">
      <c r="B147" s="29"/>
      <c r="C147" s="32"/>
      <c r="D147" s="90"/>
      <c r="E147" s="31"/>
      <c r="F147" s="86"/>
      <c r="G147" s="210"/>
      <c r="H147" s="87"/>
      <c r="M147" s="216"/>
    </row>
    <row r="148" spans="2:13" s="10" customFormat="1" ht="25.5">
      <c r="B148" s="29" t="s">
        <v>321</v>
      </c>
      <c r="C148" s="32"/>
      <c r="D148" s="90" t="s">
        <v>52</v>
      </c>
      <c r="E148" s="31" t="s">
        <v>25</v>
      </c>
      <c r="F148" s="86">
        <v>1</v>
      </c>
      <c r="G148" s="210"/>
      <c r="H148" s="87">
        <f>F148*G148</f>
        <v>0</v>
      </c>
      <c r="M148" s="216"/>
    </row>
    <row r="149" spans="2:13" s="10" customFormat="1">
      <c r="B149" s="29"/>
      <c r="C149" s="32"/>
      <c r="D149" s="90"/>
      <c r="E149" s="31"/>
      <c r="F149" s="86"/>
      <c r="G149" s="210"/>
      <c r="H149" s="87"/>
      <c r="M149" s="216"/>
    </row>
    <row r="150" spans="2:13" s="10" customFormat="1" ht="25.5">
      <c r="B150" s="29" t="s">
        <v>322</v>
      </c>
      <c r="C150" s="32"/>
      <c r="D150" s="90" t="s">
        <v>48</v>
      </c>
      <c r="E150" s="31" t="s">
        <v>21</v>
      </c>
      <c r="F150" s="86">
        <f>F16</f>
        <v>312</v>
      </c>
      <c r="G150" s="210"/>
      <c r="H150" s="87">
        <f>F150*G150</f>
        <v>0</v>
      </c>
      <c r="M150" s="216"/>
    </row>
    <row r="151" spans="2:13" s="10" customFormat="1">
      <c r="B151" s="29"/>
      <c r="C151" s="32"/>
      <c r="D151" s="90"/>
      <c r="E151" s="31"/>
      <c r="F151" s="86"/>
      <c r="G151" s="210"/>
      <c r="H151" s="87"/>
      <c r="M151" s="216"/>
    </row>
    <row r="152" spans="2:13" s="10" customFormat="1" ht="38.25">
      <c r="B152" s="29" t="s">
        <v>323</v>
      </c>
      <c r="C152" s="32"/>
      <c r="D152" s="90" t="s">
        <v>53</v>
      </c>
      <c r="E152" s="31" t="s">
        <v>25</v>
      </c>
      <c r="F152" s="86">
        <v>1</v>
      </c>
      <c r="G152" s="210"/>
      <c r="H152" s="87">
        <f>F152*G152</f>
        <v>0</v>
      </c>
      <c r="M152" s="216"/>
    </row>
    <row r="153" spans="2:13" s="10" customFormat="1">
      <c r="B153" s="29"/>
      <c r="C153" s="32"/>
      <c r="D153" s="90"/>
      <c r="E153" s="31"/>
      <c r="F153" s="86"/>
      <c r="G153" s="210"/>
      <c r="H153" s="87"/>
      <c r="M153" s="216"/>
    </row>
    <row r="154" spans="2:13" s="10" customFormat="1" ht="25.5">
      <c r="B154" s="29" t="s">
        <v>324</v>
      </c>
      <c r="C154" s="32"/>
      <c r="D154" s="90" t="s">
        <v>95</v>
      </c>
      <c r="E154" s="31" t="s">
        <v>25</v>
      </c>
      <c r="F154" s="86">
        <v>1</v>
      </c>
      <c r="G154" s="210"/>
      <c r="H154" s="87">
        <f>F154*G154</f>
        <v>0</v>
      </c>
      <c r="M154" s="216"/>
    </row>
    <row r="155" spans="2:13">
      <c r="D155" s="35"/>
      <c r="H155" s="87"/>
      <c r="I155" s="35"/>
    </row>
    <row r="156" spans="2:13">
      <c r="B156" s="56"/>
      <c r="C156" s="57"/>
      <c r="D156" s="57" t="s">
        <v>144</v>
      </c>
      <c r="E156" s="57"/>
      <c r="F156" s="260" t="s">
        <v>46</v>
      </c>
      <c r="G156" s="260"/>
      <c r="H156" s="202">
        <f>SUM(H158:H160)</f>
        <v>0</v>
      </c>
      <c r="I156" s="58"/>
    </row>
    <row r="157" spans="2:13">
      <c r="D157" s="3"/>
      <c r="G157" s="17"/>
      <c r="H157" s="87"/>
      <c r="I157" s="35"/>
    </row>
    <row r="158" spans="2:13" s="99" customFormat="1" ht="25.5">
      <c r="B158" s="34" t="s">
        <v>299</v>
      </c>
      <c r="C158" s="39"/>
      <c r="D158" s="90" t="s">
        <v>44</v>
      </c>
      <c r="E158" s="109" t="s">
        <v>20</v>
      </c>
      <c r="F158" s="86">
        <f>F160*2</f>
        <v>624</v>
      </c>
      <c r="G158" s="210"/>
      <c r="H158" s="87">
        <f>F158*G158</f>
        <v>0</v>
      </c>
      <c r="I158" s="108"/>
      <c r="M158" s="217"/>
    </row>
    <row r="159" spans="2:13" s="99" customFormat="1">
      <c r="B159" s="34"/>
      <c r="C159" s="39"/>
      <c r="D159" s="90"/>
      <c r="E159" s="109"/>
      <c r="F159" s="86"/>
      <c r="G159" s="210"/>
      <c r="H159" s="87"/>
      <c r="I159" s="108"/>
      <c r="M159" s="217"/>
    </row>
    <row r="160" spans="2:13" s="99" customFormat="1">
      <c r="B160" s="34" t="s">
        <v>325</v>
      </c>
      <c r="C160" s="39"/>
      <c r="D160" s="90" t="s">
        <v>45</v>
      </c>
      <c r="E160" s="109" t="s">
        <v>21</v>
      </c>
      <c r="F160" s="86">
        <f>F16</f>
        <v>312</v>
      </c>
      <c r="G160" s="210"/>
      <c r="H160" s="87">
        <f>F160*G160</f>
        <v>0</v>
      </c>
      <c r="I160" s="108"/>
      <c r="M160" s="217"/>
    </row>
    <row r="161" spans="2:13">
      <c r="D161" s="35"/>
      <c r="H161" s="87"/>
      <c r="I161" s="35"/>
    </row>
    <row r="162" spans="2:13">
      <c r="B162" s="56"/>
      <c r="C162" s="57"/>
      <c r="D162" s="57" t="s">
        <v>145</v>
      </c>
      <c r="E162" s="260" t="s">
        <v>26</v>
      </c>
      <c r="F162" s="260"/>
      <c r="G162" s="260"/>
      <c r="H162" s="202">
        <f>H164</f>
        <v>0</v>
      </c>
      <c r="I162" s="58"/>
    </row>
    <row r="163" spans="2:13">
      <c r="D163" s="3"/>
      <c r="G163" s="17"/>
      <c r="H163" s="87"/>
      <c r="I163" s="35"/>
    </row>
    <row r="164" spans="2:13" s="10" customFormat="1" ht="25.5">
      <c r="B164" s="29" t="s">
        <v>326</v>
      </c>
      <c r="C164" s="32"/>
      <c r="D164" s="90" t="s">
        <v>47</v>
      </c>
      <c r="E164" s="104" t="s">
        <v>25</v>
      </c>
      <c r="F164" s="91">
        <v>0.1</v>
      </c>
      <c r="G164" s="210">
        <f>SUM(E167:E172)</f>
        <v>0</v>
      </c>
      <c r="H164" s="87">
        <f>F164*G164</f>
        <v>0</v>
      </c>
      <c r="I164" s="103"/>
      <c r="M164" s="216"/>
    </row>
    <row r="165" spans="2:13" ht="51" customHeight="1">
      <c r="D165" s="3"/>
      <c r="H165" s="87"/>
      <c r="I165" s="35"/>
    </row>
    <row r="166" spans="2:13">
      <c r="D166" s="3"/>
      <c r="H166" s="87"/>
      <c r="I166" s="35"/>
    </row>
    <row r="167" spans="2:13">
      <c r="D167" s="26" t="str">
        <f>D12</f>
        <v>1 PREDDELA</v>
      </c>
      <c r="E167" s="27">
        <f>H12</f>
        <v>0</v>
      </c>
    </row>
    <row r="168" spans="2:13">
      <c r="D168" s="26" t="str">
        <f>D37</f>
        <v>2 ZEMELJSKA DELA IN TEMELJENJE</v>
      </c>
      <c r="E168" s="27">
        <f>H37</f>
        <v>0</v>
      </c>
    </row>
    <row r="169" spans="2:13">
      <c r="D169" s="26" t="str">
        <f>D71</f>
        <v>3 MONTAŽNA DELA</v>
      </c>
      <c r="E169" s="27">
        <f>H71</f>
        <v>0</v>
      </c>
    </row>
    <row r="170" spans="2:13">
      <c r="D170" s="64" t="str">
        <f>D120</f>
        <v>5 VOZIŠČNE KONSTRUKCIJE</v>
      </c>
      <c r="E170" s="27">
        <f>H120</f>
        <v>0</v>
      </c>
    </row>
    <row r="171" spans="2:13">
      <c r="D171" s="24" t="str">
        <f>D140</f>
        <v>6 TUJE STORITVE</v>
      </c>
      <c r="E171" s="25">
        <f>H140</f>
        <v>0</v>
      </c>
    </row>
    <row r="172" spans="2:13">
      <c r="D172" s="30" t="str">
        <f>D156</f>
        <v>7 ZAKLJUČNA DELA</v>
      </c>
      <c r="E172" s="25">
        <f>H156</f>
        <v>0</v>
      </c>
    </row>
    <row r="173" spans="2:13">
      <c r="D173" s="30" t="str">
        <f>D162</f>
        <v>8 NEPREDVIDENA DELA</v>
      </c>
      <c r="E173" s="25">
        <f>H162</f>
        <v>0</v>
      </c>
    </row>
    <row r="174" spans="2:13">
      <c r="D174" s="37"/>
      <c r="E174" s="36"/>
    </row>
    <row r="175" spans="2:13">
      <c r="D175" s="54" t="s">
        <v>14</v>
      </c>
      <c r="E175" s="55">
        <f>+SUM(E167:E173)</f>
        <v>0</v>
      </c>
    </row>
    <row r="176" spans="2:13">
      <c r="D176" s="28"/>
      <c r="E176" s="49"/>
    </row>
    <row r="177" spans="2:9">
      <c r="D177" s="30" t="s">
        <v>74</v>
      </c>
      <c r="E177" s="50">
        <f>0.22*E175</f>
        <v>0</v>
      </c>
    </row>
    <row r="178" spans="2:9">
      <c r="D178" s="28"/>
      <c r="E178" s="49"/>
    </row>
    <row r="179" spans="2:9">
      <c r="D179" s="48" t="s">
        <v>15</v>
      </c>
      <c r="E179" s="51">
        <f>+SUM(E175:E177)</f>
        <v>0</v>
      </c>
    </row>
    <row r="180" spans="2:9">
      <c r="D180" s="65"/>
      <c r="E180" s="66"/>
    </row>
    <row r="181" spans="2:9">
      <c r="H181" s="146" t="s">
        <v>341</v>
      </c>
    </row>
    <row r="182" spans="2:9">
      <c r="B182" s="47"/>
      <c r="C182" s="47"/>
      <c r="D182" s="97"/>
      <c r="E182" s="97"/>
      <c r="F182" s="46"/>
      <c r="G182" s="17"/>
      <c r="H182" s="143"/>
      <c r="I182" s="97"/>
    </row>
    <row r="183" spans="2:9" ht="18" customHeight="1">
      <c r="F183" s="46"/>
      <c r="H183" s="146" t="s">
        <v>342</v>
      </c>
    </row>
  </sheetData>
  <mergeCells count="12">
    <mergeCell ref="E162:G162"/>
    <mergeCell ref="C3:H3"/>
    <mergeCell ref="C4:D4"/>
    <mergeCell ref="C5:F5"/>
    <mergeCell ref="C6:F6"/>
    <mergeCell ref="D8:H8"/>
    <mergeCell ref="F12:G12"/>
    <mergeCell ref="E37:G37"/>
    <mergeCell ref="F71:G71"/>
    <mergeCell ref="E120:G120"/>
    <mergeCell ref="F140:G140"/>
    <mergeCell ref="F156:G156"/>
  </mergeCells>
  <pageMargins left="0.78740157480314965" right="0.39370078740157483" top="0.98425196850393704" bottom="0.78740157480314965" header="0" footer="0.19685039370078741"/>
  <pageSetup paperSize="9" scale="85" orientation="landscape" r:id="rId1"/>
  <headerFooter>
    <oddFooter>&amp;CStran &amp;P od &amp;N</oddFooter>
  </headerFooter>
  <rowBreaks count="5" manualBreakCount="5">
    <brk id="21" min="1" max="8" man="1"/>
    <brk id="36" min="1" max="8" man="1"/>
    <brk id="75" min="1" max="8" man="1"/>
    <brk id="119" min="1" max="8" man="1"/>
    <brk id="161" min="1" max="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rgb="FF92D050"/>
  </sheetPr>
  <dimension ref="A2:O173"/>
  <sheetViews>
    <sheetView showZeros="0" zoomScaleNormal="100" zoomScaleSheetLayoutView="55" workbookViewId="0">
      <pane ySplit="10" topLeftCell="A44" activePane="bottomLeft" state="frozen"/>
      <selection activeCell="I86" sqref="A1:IV65536"/>
      <selection pane="bottomLeft" activeCell="G20" sqref="G16:G20"/>
    </sheetView>
  </sheetViews>
  <sheetFormatPr defaultRowHeight="12.75"/>
  <cols>
    <col min="1" max="1" width="9.140625" style="97"/>
    <col min="2" max="3" width="10.7109375" style="29" customWidth="1"/>
    <col min="4" max="4" width="51.140625" style="44" customWidth="1"/>
    <col min="5" max="5" width="13.7109375" style="29" customWidth="1"/>
    <col min="6" max="6" width="12.7109375" style="91" customWidth="1"/>
    <col min="7" max="7" width="15.7109375" style="33" customWidth="1"/>
    <col min="8" max="8" width="15.7109375" style="100" customWidth="1"/>
    <col min="9" max="9" width="21.7109375" style="44" customWidth="1"/>
    <col min="10" max="12" width="9.140625" style="97"/>
    <col min="13" max="13" width="57" style="213" customWidth="1"/>
    <col min="14" max="16384" width="9.140625" style="97"/>
  </cols>
  <sheetData>
    <row r="2" spans="1:13" hidden="1">
      <c r="B2" s="10" t="s">
        <v>16</v>
      </c>
      <c r="C2" s="42" t="s">
        <v>91</v>
      </c>
      <c r="D2" s="98"/>
      <c r="E2" s="99"/>
      <c r="F2" s="86"/>
    </row>
    <row r="3" spans="1:13" s="101" customFormat="1" ht="15" hidden="1" customHeight="1">
      <c r="B3" s="10" t="s">
        <v>62</v>
      </c>
      <c r="C3" s="248" t="s">
        <v>89</v>
      </c>
      <c r="D3" s="248"/>
      <c r="E3" s="248"/>
      <c r="F3" s="248"/>
      <c r="G3" s="261"/>
      <c r="H3" s="261"/>
      <c r="M3" s="44"/>
    </row>
    <row r="4" spans="1:13" s="101" customFormat="1" ht="12.75" hidden="1" customHeight="1">
      <c r="B4" s="10"/>
      <c r="C4" s="248" t="s">
        <v>63</v>
      </c>
      <c r="D4" s="248"/>
      <c r="E4" s="60"/>
      <c r="F4" s="60"/>
      <c r="G4" s="102"/>
      <c r="H4" s="100"/>
      <c r="M4" s="44"/>
    </row>
    <row r="5" spans="1:13" s="101" customFormat="1" ht="12.75" hidden="1" customHeight="1">
      <c r="B5" s="10" t="s">
        <v>54</v>
      </c>
      <c r="C5" s="248" t="s">
        <v>90</v>
      </c>
      <c r="D5" s="251"/>
      <c r="E5" s="251"/>
      <c r="F5" s="251"/>
      <c r="G5" s="102"/>
      <c r="H5" s="100"/>
      <c r="M5" s="44"/>
    </row>
    <row r="6" spans="1:13" s="101" customFormat="1" hidden="1">
      <c r="B6" s="10" t="s">
        <v>17</v>
      </c>
      <c r="C6" s="252" t="s">
        <v>85</v>
      </c>
      <c r="D6" s="252"/>
      <c r="E6" s="252"/>
      <c r="F6" s="252"/>
      <c r="G6" s="102"/>
      <c r="H6" s="100"/>
      <c r="M6" s="44"/>
    </row>
    <row r="7" spans="1:13" s="101" customFormat="1" hidden="1">
      <c r="B7" s="10" t="s">
        <v>18</v>
      </c>
      <c r="C7" s="11" t="s">
        <v>230</v>
      </c>
      <c r="D7" s="11"/>
      <c r="E7" s="11"/>
      <c r="F7" s="11"/>
      <c r="G7" s="102"/>
      <c r="H7" s="100"/>
      <c r="M7" s="44"/>
    </row>
    <row r="8" spans="1:13" s="101" customFormat="1" ht="72.75" hidden="1" customHeight="1">
      <c r="C8" s="11"/>
      <c r="D8" s="262" t="s">
        <v>149</v>
      </c>
      <c r="E8" s="262"/>
      <c r="F8" s="262"/>
      <c r="G8" s="262"/>
      <c r="H8" s="262"/>
      <c r="M8" s="44"/>
    </row>
    <row r="9" spans="1:13" s="5" customFormat="1" ht="9.75" hidden="1" customHeight="1">
      <c r="B9" s="6"/>
      <c r="C9" s="6"/>
      <c r="D9" s="1"/>
      <c r="E9" s="6"/>
      <c r="F9" s="12"/>
      <c r="G9" s="15"/>
      <c r="H9" s="19"/>
      <c r="I9" s="1"/>
      <c r="M9" s="214"/>
    </row>
    <row r="10" spans="1:13" s="23" customFormat="1" ht="32.1" customHeight="1" thickBot="1">
      <c r="B10" s="59" t="s">
        <v>0</v>
      </c>
      <c r="C10" s="59" t="s">
        <v>4</v>
      </c>
      <c r="D10" s="59" t="s">
        <v>2</v>
      </c>
      <c r="E10" s="59" t="s">
        <v>5</v>
      </c>
      <c r="F10" s="59" t="s">
        <v>1</v>
      </c>
      <c r="G10" s="59" t="s">
        <v>6</v>
      </c>
      <c r="H10" s="59" t="s">
        <v>13</v>
      </c>
      <c r="I10" s="59" t="s">
        <v>3</v>
      </c>
    </row>
    <row r="11" spans="1:13" s="7" customFormat="1" ht="15">
      <c r="B11" s="8"/>
      <c r="C11" s="8"/>
      <c r="D11" s="9"/>
      <c r="E11" s="8"/>
      <c r="F11" s="13"/>
      <c r="G11" s="16"/>
      <c r="H11" s="20"/>
      <c r="I11" s="9"/>
      <c r="M11" s="215"/>
    </row>
    <row r="12" spans="1:13">
      <c r="B12" s="56"/>
      <c r="C12" s="57"/>
      <c r="D12" s="57" t="s">
        <v>7</v>
      </c>
      <c r="E12" s="57"/>
      <c r="F12" s="260" t="s">
        <v>10</v>
      </c>
      <c r="G12" s="260"/>
      <c r="H12" s="202">
        <f>SUM(H16:H33)</f>
        <v>0</v>
      </c>
      <c r="I12" s="58"/>
    </row>
    <row r="13" spans="1:13" s="88" customFormat="1">
      <c r="B13" s="34"/>
      <c r="C13" s="34"/>
      <c r="D13" s="3"/>
      <c r="E13" s="34"/>
      <c r="F13" s="86"/>
      <c r="M13" s="96"/>
    </row>
    <row r="14" spans="1:13">
      <c r="B14" s="52"/>
      <c r="C14" s="52"/>
      <c r="D14" s="52" t="s">
        <v>8</v>
      </c>
      <c r="E14" s="52"/>
      <c r="F14" s="52"/>
      <c r="G14" s="52"/>
      <c r="H14" s="52"/>
      <c r="I14" s="52"/>
    </row>
    <row r="15" spans="1:13">
      <c r="D15" s="2"/>
      <c r="G15" s="97"/>
      <c r="H15" s="88"/>
      <c r="I15" s="88"/>
    </row>
    <row r="16" spans="1:13" s="10" customFormat="1" ht="63.75">
      <c r="A16" s="103"/>
      <c r="B16" s="32" t="s">
        <v>257</v>
      </c>
      <c r="C16" s="32"/>
      <c r="D16" s="90" t="s">
        <v>166</v>
      </c>
      <c r="E16" s="104" t="s">
        <v>21</v>
      </c>
      <c r="F16" s="105">
        <v>329</v>
      </c>
      <c r="G16" s="230"/>
      <c r="H16" s="107">
        <f>F16*G16</f>
        <v>0</v>
      </c>
      <c r="I16" s="103"/>
      <c r="M16" s="216"/>
    </row>
    <row r="17" spans="1:13" s="10" customFormat="1">
      <c r="A17" s="103"/>
      <c r="B17" s="32"/>
      <c r="C17" s="32"/>
      <c r="D17" s="90"/>
      <c r="E17" s="104"/>
      <c r="F17" s="105"/>
      <c r="G17" s="230"/>
      <c r="H17" s="107"/>
      <c r="I17" s="103"/>
      <c r="M17" s="216"/>
    </row>
    <row r="18" spans="1:13" s="10" customFormat="1" ht="38.25">
      <c r="A18" s="103"/>
      <c r="B18" s="32" t="s">
        <v>258</v>
      </c>
      <c r="C18" s="32"/>
      <c r="D18" s="90" t="s">
        <v>27</v>
      </c>
      <c r="E18" s="29" t="s">
        <v>19</v>
      </c>
      <c r="F18" s="105">
        <v>17</v>
      </c>
      <c r="G18" s="230"/>
      <c r="H18" s="107">
        <f>F18*G18</f>
        <v>0</v>
      </c>
      <c r="I18" s="103"/>
      <c r="M18" s="216"/>
    </row>
    <row r="19" spans="1:13" s="10" customFormat="1">
      <c r="A19" s="103"/>
      <c r="B19" s="32"/>
      <c r="C19" s="32"/>
      <c r="D19" s="90"/>
      <c r="E19" s="29"/>
      <c r="F19" s="105"/>
      <c r="G19" s="230"/>
      <c r="H19" s="107"/>
      <c r="I19" s="103"/>
      <c r="M19" s="216"/>
    </row>
    <row r="20" spans="1:13" s="10" customFormat="1" ht="89.25">
      <c r="A20" s="103"/>
      <c r="B20" s="32" t="s">
        <v>259</v>
      </c>
      <c r="C20" s="32"/>
      <c r="D20" s="90" t="s">
        <v>167</v>
      </c>
      <c r="E20" s="104" t="s">
        <v>19</v>
      </c>
      <c r="F20" s="105">
        <v>10</v>
      </c>
      <c r="G20" s="230"/>
      <c r="H20" s="107">
        <f>F20*G20</f>
        <v>0</v>
      </c>
      <c r="I20" s="103"/>
      <c r="M20" s="216"/>
    </row>
    <row r="21" spans="1:13" s="10" customFormat="1">
      <c r="A21" s="103"/>
      <c r="B21" s="32"/>
      <c r="C21" s="32"/>
      <c r="D21" s="90"/>
      <c r="E21" s="104"/>
      <c r="F21" s="105"/>
      <c r="G21" s="106"/>
      <c r="H21" s="107"/>
      <c r="I21" s="103"/>
      <c r="M21" s="216"/>
    </row>
    <row r="22" spans="1:13" s="10" customFormat="1">
      <c r="A22" s="103"/>
      <c r="B22" s="52"/>
      <c r="C22" s="52"/>
      <c r="D22" s="52" t="s">
        <v>38</v>
      </c>
      <c r="E22" s="52"/>
      <c r="F22" s="52"/>
      <c r="G22" s="52"/>
      <c r="H22" s="52"/>
      <c r="I22" s="52"/>
      <c r="M22" s="216"/>
    </row>
    <row r="23" spans="1:13" s="10" customFormat="1">
      <c r="A23" s="103"/>
      <c r="B23" s="32"/>
      <c r="C23" s="32"/>
      <c r="D23" s="90"/>
      <c r="E23" s="104"/>
      <c r="F23" s="105"/>
      <c r="G23" s="106"/>
      <c r="H23" s="107"/>
      <c r="I23" s="103"/>
      <c r="M23" s="216"/>
    </row>
    <row r="24" spans="1:13" s="10" customFormat="1" ht="63.75">
      <c r="A24" s="103"/>
      <c r="B24" s="32" t="s">
        <v>260</v>
      </c>
      <c r="C24" s="32"/>
      <c r="D24" s="90" t="s">
        <v>168</v>
      </c>
      <c r="E24" s="29" t="s">
        <v>19</v>
      </c>
      <c r="F24" s="105">
        <v>1</v>
      </c>
      <c r="G24" s="210"/>
      <c r="H24" s="107">
        <f>F24*G24</f>
        <v>0</v>
      </c>
      <c r="I24" s="103"/>
      <c r="M24" s="216"/>
    </row>
    <row r="25" spans="1:13" s="10" customFormat="1">
      <c r="A25" s="103"/>
      <c r="B25" s="32"/>
      <c r="C25" s="32"/>
      <c r="D25" s="61"/>
      <c r="E25" s="29"/>
      <c r="F25" s="105"/>
      <c r="G25" s="210"/>
      <c r="H25" s="107"/>
      <c r="I25" s="103"/>
      <c r="M25" s="216"/>
    </row>
    <row r="26" spans="1:13" s="10" customFormat="1" ht="25.5">
      <c r="A26" s="103"/>
      <c r="B26" s="32" t="s">
        <v>261</v>
      </c>
      <c r="C26" s="32"/>
      <c r="D26" s="90" t="s">
        <v>132</v>
      </c>
      <c r="E26" s="104" t="s">
        <v>21</v>
      </c>
      <c r="F26" s="105">
        <v>20</v>
      </c>
      <c r="G26" s="230"/>
      <c r="H26" s="107">
        <f>F26*G26</f>
        <v>0</v>
      </c>
      <c r="I26" s="103"/>
      <c r="M26" s="216"/>
    </row>
    <row r="27" spans="1:13" s="10" customFormat="1">
      <c r="A27" s="103"/>
      <c r="B27" s="32"/>
      <c r="C27" s="32"/>
      <c r="D27" s="61"/>
      <c r="E27" s="29"/>
      <c r="F27" s="105"/>
      <c r="G27" s="230"/>
      <c r="H27" s="107"/>
      <c r="I27" s="103"/>
      <c r="M27" s="216"/>
    </row>
    <row r="28" spans="1:13" s="10" customFormat="1" ht="38.25">
      <c r="A28" s="103"/>
      <c r="B28" s="32" t="s">
        <v>300</v>
      </c>
      <c r="C28" s="32"/>
      <c r="D28" s="90" t="s">
        <v>133</v>
      </c>
      <c r="E28" s="104" t="s">
        <v>19</v>
      </c>
      <c r="F28" s="105">
        <v>2</v>
      </c>
      <c r="G28" s="230"/>
      <c r="H28" s="107">
        <f>F28*G28</f>
        <v>0</v>
      </c>
      <c r="I28" s="103"/>
      <c r="M28" s="216"/>
    </row>
    <row r="29" spans="1:13" s="10" customFormat="1">
      <c r="A29" s="103"/>
      <c r="B29" s="32"/>
      <c r="C29" s="32"/>
      <c r="D29" s="90"/>
      <c r="E29" s="104"/>
      <c r="F29" s="105"/>
      <c r="G29" s="230"/>
      <c r="H29" s="107"/>
      <c r="I29" s="103"/>
      <c r="M29" s="216"/>
    </row>
    <row r="30" spans="1:13" s="10" customFormat="1" ht="25.5">
      <c r="A30" s="103"/>
      <c r="B30" s="32" t="s">
        <v>301</v>
      </c>
      <c r="C30" s="32"/>
      <c r="D30" s="90" t="s">
        <v>215</v>
      </c>
      <c r="E30" s="104" t="s">
        <v>20</v>
      </c>
      <c r="F30" s="105">
        <v>100</v>
      </c>
      <c r="G30" s="230"/>
      <c r="H30" s="107">
        <f>F30*G30</f>
        <v>0</v>
      </c>
      <c r="I30" s="103"/>
      <c r="M30" s="216"/>
    </row>
    <row r="31" spans="1:13" s="10" customFormat="1">
      <c r="A31" s="103"/>
      <c r="B31" s="32"/>
      <c r="C31" s="32"/>
      <c r="D31" s="90"/>
      <c r="E31" s="104"/>
      <c r="F31" s="105"/>
      <c r="G31" s="230"/>
      <c r="H31" s="107"/>
      <c r="I31" s="103"/>
      <c r="M31" s="216"/>
    </row>
    <row r="32" spans="1:13" s="10" customFormat="1" ht="38.25">
      <c r="A32" s="103"/>
      <c r="B32" s="32" t="s">
        <v>302</v>
      </c>
      <c r="C32" s="32"/>
      <c r="D32" s="90" t="s">
        <v>50</v>
      </c>
      <c r="E32" s="29"/>
      <c r="F32" s="105"/>
      <c r="G32" s="230"/>
      <c r="H32" s="107"/>
      <c r="I32" s="103"/>
      <c r="M32" s="216"/>
    </row>
    <row r="33" spans="1:13" s="10" customFormat="1">
      <c r="A33" s="103"/>
      <c r="B33" s="32"/>
      <c r="C33" s="32"/>
      <c r="D33" s="90" t="s">
        <v>87</v>
      </c>
      <c r="E33" s="29" t="s">
        <v>21</v>
      </c>
      <c r="F33" s="105">
        <v>50</v>
      </c>
      <c r="G33" s="230"/>
      <c r="H33" s="107">
        <f>F33*G33</f>
        <v>0</v>
      </c>
      <c r="I33" s="103"/>
      <c r="M33" s="216"/>
    </row>
    <row r="34" spans="1:13" s="7" customFormat="1" ht="15">
      <c r="B34" s="8"/>
      <c r="C34" s="8"/>
      <c r="D34" s="9"/>
      <c r="E34" s="8"/>
      <c r="F34" s="13"/>
      <c r="G34" s="16"/>
      <c r="H34" s="20"/>
      <c r="I34" s="9"/>
      <c r="M34" s="215"/>
    </row>
    <row r="35" spans="1:13">
      <c r="A35" s="110"/>
      <c r="B35" s="56"/>
      <c r="C35" s="57"/>
      <c r="D35" s="57" t="s">
        <v>9</v>
      </c>
      <c r="E35" s="260" t="s">
        <v>11</v>
      </c>
      <c r="F35" s="260"/>
      <c r="G35" s="260"/>
      <c r="H35" s="202">
        <f>+SUM(H36:H65)</f>
        <v>0</v>
      </c>
      <c r="I35" s="58"/>
    </row>
    <row r="36" spans="1:13" s="88" customFormat="1">
      <c r="A36" s="111"/>
      <c r="B36" s="112"/>
      <c r="C36" s="112"/>
      <c r="D36" s="4"/>
      <c r="E36" s="112"/>
      <c r="F36" s="86"/>
      <c r="G36" s="18"/>
      <c r="H36" s="22"/>
      <c r="I36" s="35"/>
      <c r="M36" s="96"/>
    </row>
    <row r="37" spans="1:13" s="10" customFormat="1" ht="63.75">
      <c r="B37" s="29" t="s">
        <v>262</v>
      </c>
      <c r="C37" s="32"/>
      <c r="D37" s="90" t="s">
        <v>254</v>
      </c>
      <c r="E37" s="32" t="s">
        <v>22</v>
      </c>
      <c r="F37" s="86">
        <v>488</v>
      </c>
      <c r="G37" s="210"/>
      <c r="H37" s="87">
        <f>F37*G37</f>
        <v>0</v>
      </c>
      <c r="M37" s="216"/>
    </row>
    <row r="38" spans="1:13" s="10" customFormat="1">
      <c r="B38" s="29"/>
      <c r="C38" s="32"/>
      <c r="D38" s="90"/>
      <c r="E38" s="32"/>
      <c r="F38" s="86"/>
      <c r="G38" s="210"/>
      <c r="H38" s="87"/>
      <c r="M38" s="216"/>
    </row>
    <row r="39" spans="1:13" s="10" customFormat="1" ht="63.75">
      <c r="B39" s="29" t="s">
        <v>263</v>
      </c>
      <c r="C39" s="32"/>
      <c r="D39" s="90" t="s">
        <v>255</v>
      </c>
      <c r="E39" s="32" t="s">
        <v>22</v>
      </c>
      <c r="F39" s="86">
        <v>122</v>
      </c>
      <c r="G39" s="210"/>
      <c r="H39" s="87">
        <f>F39*G39</f>
        <v>0</v>
      </c>
      <c r="M39" s="216"/>
    </row>
    <row r="40" spans="1:13" s="10" customFormat="1">
      <c r="B40" s="29"/>
      <c r="C40" s="32"/>
      <c r="D40" s="90"/>
      <c r="E40" s="32"/>
      <c r="F40" s="86"/>
      <c r="G40" s="210"/>
      <c r="H40" s="87"/>
      <c r="I40" s="46"/>
      <c r="M40" s="216"/>
    </row>
    <row r="41" spans="1:13" s="10" customFormat="1" ht="38.25">
      <c r="B41" s="29" t="s">
        <v>264</v>
      </c>
      <c r="C41" s="32"/>
      <c r="D41" s="90" t="s">
        <v>28</v>
      </c>
      <c r="E41" s="32" t="s">
        <v>20</v>
      </c>
      <c r="F41" s="86">
        <v>329</v>
      </c>
      <c r="G41" s="210"/>
      <c r="H41" s="87">
        <f>F41*G41</f>
        <v>0</v>
      </c>
      <c r="M41" s="216"/>
    </row>
    <row r="42" spans="1:13" s="10" customFormat="1">
      <c r="B42" s="29"/>
      <c r="C42" s="32"/>
      <c r="D42" s="90"/>
      <c r="E42" s="32"/>
      <c r="F42" s="86"/>
      <c r="G42" s="210"/>
      <c r="H42" s="87"/>
      <c r="M42" s="216"/>
    </row>
    <row r="43" spans="1:13" s="10" customFormat="1" ht="63.75">
      <c r="B43" s="29" t="s">
        <v>265</v>
      </c>
      <c r="C43" s="32"/>
      <c r="D43" s="90" t="s">
        <v>29</v>
      </c>
      <c r="E43" s="32" t="s">
        <v>22</v>
      </c>
      <c r="F43" s="86">
        <v>50</v>
      </c>
      <c r="G43" s="210"/>
      <c r="H43" s="87">
        <f>F43*G43</f>
        <v>0</v>
      </c>
      <c r="M43" s="216"/>
    </row>
    <row r="44" spans="1:13" s="10" customFormat="1">
      <c r="B44" s="29"/>
      <c r="C44" s="32"/>
      <c r="D44" s="90"/>
      <c r="E44" s="32"/>
      <c r="F44" s="86"/>
      <c r="G44" s="210"/>
      <c r="H44" s="87"/>
      <c r="M44" s="216"/>
    </row>
    <row r="45" spans="1:13" s="10" customFormat="1" ht="63.75">
      <c r="B45" s="29" t="s">
        <v>266</v>
      </c>
      <c r="C45" s="32"/>
      <c r="D45" s="90" t="s">
        <v>64</v>
      </c>
      <c r="E45" s="32" t="s">
        <v>22</v>
      </c>
      <c r="F45" s="86">
        <v>130</v>
      </c>
      <c r="G45" s="231"/>
      <c r="H45" s="87">
        <f>F45*G45</f>
        <v>0</v>
      </c>
      <c r="M45" s="216"/>
    </row>
    <row r="46" spans="1:13" s="10" customFormat="1">
      <c r="B46" s="29"/>
      <c r="C46" s="32"/>
      <c r="D46" s="90"/>
      <c r="E46" s="32"/>
      <c r="F46" s="86"/>
      <c r="G46" s="231"/>
      <c r="H46" s="87"/>
      <c r="M46" s="216"/>
    </row>
    <row r="47" spans="1:13" s="10" customFormat="1" ht="76.5">
      <c r="B47" s="29" t="s">
        <v>267</v>
      </c>
      <c r="C47" s="32"/>
      <c r="D47" s="90" t="s">
        <v>180</v>
      </c>
      <c r="E47" s="32" t="s">
        <v>22</v>
      </c>
      <c r="F47" s="86">
        <v>185</v>
      </c>
      <c r="G47" s="231"/>
      <c r="H47" s="87">
        <f>F47*G47</f>
        <v>0</v>
      </c>
      <c r="I47" s="53" t="s">
        <v>232</v>
      </c>
      <c r="M47" s="216"/>
    </row>
    <row r="48" spans="1:13" s="10" customFormat="1">
      <c r="B48" s="29"/>
      <c r="C48" s="32"/>
      <c r="D48" s="90"/>
      <c r="E48" s="32"/>
      <c r="F48" s="86"/>
      <c r="G48" s="231"/>
      <c r="H48" s="87"/>
      <c r="I48" s="53"/>
      <c r="M48" s="216"/>
    </row>
    <row r="49" spans="2:13" s="10" customFormat="1" ht="25.5">
      <c r="B49" s="29" t="s">
        <v>268</v>
      </c>
      <c r="C49" s="32"/>
      <c r="D49" s="115" t="s">
        <v>98</v>
      </c>
      <c r="E49" s="32" t="s">
        <v>97</v>
      </c>
      <c r="F49" s="86">
        <v>5</v>
      </c>
      <c r="G49" s="231"/>
      <c r="H49" s="87">
        <f>F49*G49</f>
        <v>0</v>
      </c>
      <c r="I49" s="46"/>
      <c r="M49" s="216"/>
    </row>
    <row r="50" spans="2:13" s="10" customFormat="1">
      <c r="B50" s="29"/>
      <c r="C50" s="32"/>
      <c r="D50" s="90"/>
      <c r="E50" s="32"/>
      <c r="F50" s="86"/>
      <c r="G50" s="231"/>
      <c r="H50" s="87"/>
      <c r="I50" s="53"/>
      <c r="M50" s="216"/>
    </row>
    <row r="51" spans="2:13" s="10" customFormat="1" ht="38.25">
      <c r="B51" s="29" t="s">
        <v>269</v>
      </c>
      <c r="C51" s="32"/>
      <c r="D51" s="90" t="s">
        <v>249</v>
      </c>
      <c r="E51" s="32" t="s">
        <v>22</v>
      </c>
      <c r="F51" s="86">
        <v>415</v>
      </c>
      <c r="G51" s="231"/>
      <c r="H51" s="87">
        <f>F51*G51</f>
        <v>0</v>
      </c>
      <c r="I51" s="53" t="s">
        <v>114</v>
      </c>
      <c r="M51" s="216"/>
    </row>
    <row r="52" spans="2:13" s="10" customFormat="1">
      <c r="B52" s="29"/>
      <c r="C52" s="32"/>
      <c r="D52" s="90"/>
      <c r="E52" s="32"/>
      <c r="F52" s="86"/>
      <c r="G52" s="231"/>
      <c r="H52" s="87"/>
      <c r="M52" s="216"/>
    </row>
    <row r="53" spans="2:13" s="10" customFormat="1" ht="38.25">
      <c r="B53" s="29" t="s">
        <v>270</v>
      </c>
      <c r="C53" s="32"/>
      <c r="D53" s="90" t="s">
        <v>94</v>
      </c>
      <c r="E53" s="32" t="s">
        <v>25</v>
      </c>
      <c r="F53" s="86">
        <v>25</v>
      </c>
      <c r="G53" s="231"/>
      <c r="H53" s="87">
        <f>F53*G53</f>
        <v>0</v>
      </c>
      <c r="M53" s="216"/>
    </row>
    <row r="54" spans="2:13" s="10" customFormat="1">
      <c r="B54" s="29"/>
      <c r="C54" s="32"/>
      <c r="D54" s="90"/>
      <c r="E54" s="32"/>
      <c r="F54" s="86"/>
      <c r="G54" s="231"/>
      <c r="H54" s="87"/>
      <c r="M54" s="216"/>
    </row>
    <row r="55" spans="2:13" s="10" customFormat="1">
      <c r="B55" s="29" t="s">
        <v>271</v>
      </c>
      <c r="C55" s="32"/>
      <c r="D55" s="90" t="s">
        <v>41</v>
      </c>
      <c r="E55" s="32" t="s">
        <v>25</v>
      </c>
      <c r="F55" s="86">
        <v>8</v>
      </c>
      <c r="G55" s="231"/>
      <c r="H55" s="87">
        <f>F55*G55</f>
        <v>0</v>
      </c>
      <c r="M55" s="216"/>
    </row>
    <row r="56" spans="2:13" s="10" customFormat="1">
      <c r="B56" s="29"/>
      <c r="C56" s="32"/>
      <c r="D56" s="90"/>
      <c r="E56" s="32"/>
      <c r="F56" s="86"/>
      <c r="G56" s="231"/>
      <c r="H56" s="87"/>
      <c r="M56" s="216"/>
    </row>
    <row r="57" spans="2:13" s="10" customFormat="1" ht="38.25">
      <c r="B57" s="29" t="s">
        <v>272</v>
      </c>
      <c r="C57" s="32"/>
      <c r="D57" s="90" t="s">
        <v>43</v>
      </c>
      <c r="E57" s="32" t="s">
        <v>25</v>
      </c>
      <c r="F57" s="86">
        <v>5</v>
      </c>
      <c r="G57" s="231"/>
      <c r="H57" s="87">
        <f>F57*G57</f>
        <v>0</v>
      </c>
      <c r="M57" s="216"/>
    </row>
    <row r="58" spans="2:13" s="10" customFormat="1">
      <c r="B58" s="29"/>
      <c r="C58" s="32"/>
      <c r="D58" s="90"/>
      <c r="E58" s="32"/>
      <c r="F58" s="86"/>
      <c r="G58" s="231"/>
      <c r="H58" s="87"/>
      <c r="M58" s="216"/>
    </row>
    <row r="59" spans="2:13" s="10" customFormat="1" ht="38.25">
      <c r="B59" s="29" t="s">
        <v>273</v>
      </c>
      <c r="C59" s="32"/>
      <c r="D59" s="38" t="s">
        <v>42</v>
      </c>
      <c r="E59" s="32" t="s">
        <v>25</v>
      </c>
      <c r="F59" s="86">
        <v>5</v>
      </c>
      <c r="G59" s="231"/>
      <c r="H59" s="87">
        <f>F59*G59</f>
        <v>0</v>
      </c>
      <c r="M59" s="216"/>
    </row>
    <row r="60" spans="2:13" s="10" customFormat="1">
      <c r="B60" s="29"/>
      <c r="C60" s="32"/>
      <c r="D60" s="38"/>
      <c r="E60" s="32"/>
      <c r="F60" s="86"/>
      <c r="G60" s="231"/>
      <c r="H60" s="87"/>
      <c r="M60" s="216"/>
    </row>
    <row r="61" spans="2:13" s="10" customFormat="1" ht="51">
      <c r="B61" s="32" t="s">
        <v>274</v>
      </c>
      <c r="C61" s="32"/>
      <c r="D61" s="116" t="s">
        <v>184</v>
      </c>
      <c r="E61" s="32" t="s">
        <v>101</v>
      </c>
      <c r="F61" s="117">
        <v>1</v>
      </c>
      <c r="G61" s="232"/>
      <c r="H61" s="87">
        <f>F61*G61</f>
        <v>0</v>
      </c>
      <c r="M61" s="216"/>
    </row>
    <row r="62" spans="2:13" s="10" customFormat="1">
      <c r="B62" s="29"/>
      <c r="C62" s="32"/>
      <c r="D62" s="38"/>
      <c r="E62" s="32"/>
      <c r="F62" s="86"/>
      <c r="G62" s="231"/>
      <c r="H62" s="87"/>
      <c r="M62" s="216"/>
    </row>
    <row r="63" spans="2:13" s="10" customFormat="1" ht="51">
      <c r="B63" s="29" t="s">
        <v>303</v>
      </c>
      <c r="C63" s="32"/>
      <c r="D63" s="124" t="s">
        <v>185</v>
      </c>
      <c r="E63" s="32" t="s">
        <v>101</v>
      </c>
      <c r="F63" s="117">
        <v>7</v>
      </c>
      <c r="G63" s="232"/>
      <c r="H63" s="87">
        <f>F63*G63</f>
        <v>0</v>
      </c>
      <c r="M63" s="216"/>
    </row>
    <row r="64" spans="2:13" s="10" customFormat="1">
      <c r="B64" s="29"/>
      <c r="C64" s="32"/>
      <c r="D64" s="38"/>
      <c r="E64" s="32"/>
      <c r="F64" s="86"/>
      <c r="G64" s="231"/>
      <c r="H64" s="87"/>
      <c r="M64" s="216"/>
    </row>
    <row r="65" spans="1:15" s="10" customFormat="1" ht="25.5">
      <c r="B65" s="29" t="s">
        <v>304</v>
      </c>
      <c r="C65" s="32"/>
      <c r="D65" s="116" t="s">
        <v>40</v>
      </c>
      <c r="E65" s="32" t="s">
        <v>21</v>
      </c>
      <c r="F65" s="117">
        <f>F16</f>
        <v>329</v>
      </c>
      <c r="G65" s="232"/>
      <c r="H65" s="87">
        <f>F65*G65</f>
        <v>0</v>
      </c>
      <c r="M65" s="216"/>
    </row>
    <row r="66" spans="1:15" s="88" customFormat="1">
      <c r="A66" s="111"/>
      <c r="B66" s="112"/>
      <c r="C66" s="112"/>
      <c r="D66" s="118"/>
      <c r="E66" s="112"/>
      <c r="F66" s="119"/>
      <c r="G66" s="113"/>
      <c r="H66" s="120"/>
      <c r="I66" s="35"/>
      <c r="M66" s="96"/>
    </row>
    <row r="67" spans="1:15" s="88" customFormat="1">
      <c r="A67" s="111"/>
      <c r="B67" s="112"/>
      <c r="C67" s="112"/>
      <c r="D67" s="118"/>
      <c r="E67" s="112"/>
      <c r="F67" s="119"/>
      <c r="G67" s="113"/>
      <c r="H67" s="120"/>
      <c r="I67" s="35"/>
      <c r="M67" s="96"/>
    </row>
    <row r="68" spans="1:15" s="88" customFormat="1">
      <c r="B68" s="56"/>
      <c r="C68" s="57"/>
      <c r="D68" s="57" t="s">
        <v>372</v>
      </c>
      <c r="E68" s="57"/>
      <c r="F68" s="260" t="s">
        <v>351</v>
      </c>
      <c r="G68" s="260"/>
      <c r="H68" s="202">
        <f>SUM(H70:H108)</f>
        <v>0</v>
      </c>
      <c r="I68" s="58"/>
      <c r="M68" s="96"/>
    </row>
    <row r="69" spans="1:15" s="88" customFormat="1">
      <c r="B69" s="34"/>
      <c r="C69" s="34"/>
      <c r="D69" s="3"/>
      <c r="E69" s="34"/>
      <c r="F69" s="91"/>
      <c r="G69" s="17"/>
      <c r="H69" s="87"/>
      <c r="I69" s="35"/>
      <c r="M69" s="96"/>
    </row>
    <row r="70" spans="1:15" s="88" customFormat="1" ht="51">
      <c r="B70" s="32" t="s">
        <v>275</v>
      </c>
      <c r="C70" s="32"/>
      <c r="D70" s="35" t="s">
        <v>344</v>
      </c>
      <c r="E70" s="34"/>
      <c r="F70" s="86"/>
      <c r="G70" s="210"/>
      <c r="H70" s="87"/>
      <c r="I70" s="95" t="s">
        <v>86</v>
      </c>
      <c r="K70" s="98"/>
      <c r="L70" s="98"/>
      <c r="M70" s="35"/>
      <c r="N70" s="98"/>
      <c r="O70" s="98"/>
    </row>
    <row r="71" spans="1:15" s="88" customFormat="1">
      <c r="B71" s="32"/>
      <c r="C71" s="32"/>
      <c r="D71" s="90" t="s">
        <v>68</v>
      </c>
      <c r="E71" s="34" t="s">
        <v>21</v>
      </c>
      <c r="F71" s="86">
        <f>F16</f>
        <v>329</v>
      </c>
      <c r="G71" s="41"/>
      <c r="H71" s="87">
        <f>F71*G71</f>
        <v>0</v>
      </c>
      <c r="I71" s="35"/>
      <c r="K71" s="98"/>
      <c r="L71" s="98"/>
      <c r="M71" s="35"/>
      <c r="N71" s="98"/>
      <c r="O71" s="98"/>
    </row>
    <row r="72" spans="1:15" s="88" customFormat="1">
      <c r="B72" s="34"/>
      <c r="C72" s="34"/>
      <c r="D72" s="3"/>
      <c r="E72" s="34"/>
      <c r="F72" s="86"/>
      <c r="G72" s="237"/>
      <c r="H72" s="87"/>
      <c r="I72" s="35"/>
      <c r="K72" s="98"/>
      <c r="L72" s="98"/>
      <c r="M72" s="35"/>
      <c r="N72" s="98"/>
      <c r="O72" s="98"/>
    </row>
    <row r="73" spans="1:15" s="88" customFormat="1" ht="51">
      <c r="B73" s="32" t="s">
        <v>276</v>
      </c>
      <c r="C73" s="32"/>
      <c r="D73" s="35" t="s">
        <v>345</v>
      </c>
      <c r="E73" s="34"/>
      <c r="F73" s="86"/>
      <c r="G73" s="237"/>
      <c r="H73" s="87"/>
      <c r="I73" s="35"/>
      <c r="K73" s="98"/>
      <c r="L73" s="98"/>
      <c r="M73" s="35"/>
      <c r="N73" s="98"/>
      <c r="O73" s="98"/>
    </row>
    <row r="74" spans="1:15" s="88" customFormat="1" ht="38.25">
      <c r="B74" s="32"/>
      <c r="C74" s="32"/>
      <c r="D74" s="90" t="s">
        <v>31</v>
      </c>
      <c r="E74" s="34" t="s">
        <v>19</v>
      </c>
      <c r="F74" s="91">
        <v>5</v>
      </c>
      <c r="G74" s="33"/>
      <c r="H74" s="87">
        <f>F74*G74</f>
        <v>0</v>
      </c>
      <c r="I74" s="35" t="s">
        <v>181</v>
      </c>
      <c r="K74" s="98"/>
      <c r="L74" s="98"/>
      <c r="M74" s="35"/>
      <c r="N74" s="98"/>
      <c r="O74" s="98"/>
    </row>
    <row r="75" spans="1:15" s="88" customFormat="1" ht="38.25">
      <c r="B75" s="32"/>
      <c r="C75" s="32"/>
      <c r="D75" s="90" t="s">
        <v>30</v>
      </c>
      <c r="E75" s="34" t="s">
        <v>19</v>
      </c>
      <c r="F75" s="91">
        <v>3</v>
      </c>
      <c r="G75" s="33"/>
      <c r="H75" s="87">
        <f>F75*G75</f>
        <v>0</v>
      </c>
      <c r="I75" s="35" t="s">
        <v>181</v>
      </c>
      <c r="K75" s="98"/>
      <c r="L75" s="98"/>
      <c r="M75" s="35"/>
      <c r="N75" s="98"/>
      <c r="O75" s="98"/>
    </row>
    <row r="76" spans="1:15" s="88" customFormat="1">
      <c r="B76" s="34"/>
      <c r="C76" s="34"/>
      <c r="D76" s="90"/>
      <c r="E76" s="34"/>
      <c r="F76" s="86"/>
      <c r="G76" s="234"/>
      <c r="H76" s="87"/>
      <c r="I76" s="35"/>
      <c r="K76" s="98"/>
      <c r="L76" s="98"/>
      <c r="M76" s="35"/>
      <c r="N76" s="98"/>
      <c r="O76" s="98"/>
    </row>
    <row r="77" spans="1:15" s="88" customFormat="1">
      <c r="B77" s="34"/>
      <c r="C77" s="34"/>
      <c r="D77" s="90" t="s">
        <v>33</v>
      </c>
      <c r="E77" s="34" t="s">
        <v>32</v>
      </c>
      <c r="F77" s="86">
        <v>5</v>
      </c>
      <c r="G77" s="41"/>
      <c r="H77" s="87">
        <f>F77*G77</f>
        <v>0</v>
      </c>
      <c r="I77" s="35" t="s">
        <v>164</v>
      </c>
      <c r="K77" s="98"/>
      <c r="L77" s="98"/>
      <c r="M77" s="35"/>
      <c r="N77" s="98"/>
      <c r="O77" s="98"/>
    </row>
    <row r="78" spans="1:15" s="88" customFormat="1">
      <c r="B78" s="34"/>
      <c r="C78" s="34"/>
      <c r="D78" s="90"/>
      <c r="E78" s="34"/>
      <c r="F78" s="86"/>
      <c r="G78" s="41"/>
      <c r="H78" s="87"/>
      <c r="I78" s="35"/>
      <c r="K78" s="98"/>
      <c r="L78" s="98"/>
      <c r="M78" s="35"/>
      <c r="N78" s="98"/>
      <c r="O78" s="98"/>
    </row>
    <row r="79" spans="1:15" s="88" customFormat="1" ht="38.25">
      <c r="B79" s="32" t="s">
        <v>277</v>
      </c>
      <c r="C79" s="32"/>
      <c r="D79" s="35" t="s">
        <v>346</v>
      </c>
      <c r="E79" s="34"/>
      <c r="F79" s="91"/>
      <c r="G79" s="17"/>
      <c r="H79" s="87"/>
      <c r="I79" s="35"/>
      <c r="K79" s="98"/>
      <c r="L79" s="98"/>
      <c r="M79" s="35"/>
      <c r="N79" s="98"/>
      <c r="O79" s="98"/>
    </row>
    <row r="80" spans="1:15" s="88" customFormat="1">
      <c r="B80" s="34"/>
      <c r="C80" s="34"/>
      <c r="D80" s="90" t="s">
        <v>65</v>
      </c>
      <c r="E80" s="34" t="s">
        <v>19</v>
      </c>
      <c r="F80" s="91">
        <v>5</v>
      </c>
      <c r="G80" s="33"/>
      <c r="H80" s="87">
        <f>F80*G80</f>
        <v>0</v>
      </c>
      <c r="I80" s="35"/>
      <c r="K80" s="98"/>
      <c r="L80" s="98"/>
      <c r="M80" s="35"/>
      <c r="N80" s="98"/>
      <c r="O80" s="98"/>
    </row>
    <row r="81" spans="2:15" s="88" customFormat="1">
      <c r="B81" s="34"/>
      <c r="C81" s="34"/>
      <c r="D81" s="90" t="s">
        <v>115</v>
      </c>
      <c r="E81" s="34" t="s">
        <v>19</v>
      </c>
      <c r="F81" s="91">
        <v>1</v>
      </c>
      <c r="G81" s="33"/>
      <c r="H81" s="87">
        <f>F81*G81</f>
        <v>0</v>
      </c>
      <c r="I81" s="35"/>
      <c r="K81" s="98"/>
      <c r="L81" s="98"/>
      <c r="M81" s="35"/>
      <c r="N81" s="98"/>
      <c r="O81" s="98"/>
    </row>
    <row r="82" spans="2:15" s="88" customFormat="1">
      <c r="B82" s="34"/>
      <c r="C82" s="34"/>
      <c r="D82" s="35"/>
      <c r="E82" s="34"/>
      <c r="F82" s="91"/>
      <c r="G82" s="233"/>
      <c r="H82" s="87"/>
      <c r="I82" s="35"/>
      <c r="K82" s="98"/>
      <c r="L82" s="98"/>
      <c r="M82" s="35"/>
      <c r="N82" s="98"/>
      <c r="O82" s="98"/>
    </row>
    <row r="83" spans="2:15" s="88" customFormat="1" ht="25.5">
      <c r="B83" s="34"/>
      <c r="C83" s="34"/>
      <c r="D83" s="35" t="s">
        <v>59</v>
      </c>
      <c r="E83" s="34" t="s">
        <v>19</v>
      </c>
      <c r="F83" s="91">
        <v>4</v>
      </c>
      <c r="G83" s="33"/>
      <c r="H83" s="87">
        <f>F83*G83</f>
        <v>0</v>
      </c>
      <c r="I83" s="95" t="s">
        <v>86</v>
      </c>
      <c r="K83" s="98"/>
      <c r="L83" s="98"/>
      <c r="M83" s="35"/>
      <c r="N83" s="98"/>
      <c r="O83" s="98"/>
    </row>
    <row r="84" spans="2:15" s="88" customFormat="1" ht="25.5">
      <c r="B84" s="34"/>
      <c r="C84" s="34"/>
      <c r="D84" s="35" t="s">
        <v>60</v>
      </c>
      <c r="E84" s="34" t="s">
        <v>19</v>
      </c>
      <c r="F84" s="91">
        <v>1</v>
      </c>
      <c r="G84" s="33"/>
      <c r="H84" s="87">
        <f>F84*G84</f>
        <v>0</v>
      </c>
      <c r="I84" s="95" t="s">
        <v>86</v>
      </c>
      <c r="K84" s="98"/>
      <c r="L84" s="98"/>
      <c r="M84" s="35"/>
      <c r="N84" s="98"/>
      <c r="O84" s="98"/>
    </row>
    <row r="85" spans="2:15" s="88" customFormat="1">
      <c r="B85" s="34"/>
      <c r="C85" s="34"/>
      <c r="D85" s="35"/>
      <c r="E85" s="34"/>
      <c r="F85" s="91"/>
      <c r="G85" s="233"/>
      <c r="H85" s="87"/>
      <c r="I85" s="35"/>
      <c r="K85" s="98"/>
      <c r="L85" s="98"/>
      <c r="M85" s="35"/>
      <c r="N85" s="98"/>
      <c r="O85" s="98"/>
    </row>
    <row r="86" spans="2:15" s="88" customFormat="1">
      <c r="B86" s="34"/>
      <c r="C86" s="34"/>
      <c r="D86" s="35" t="s">
        <v>34</v>
      </c>
      <c r="E86" s="34" t="s">
        <v>19</v>
      </c>
      <c r="F86" s="91">
        <v>5</v>
      </c>
      <c r="G86" s="33"/>
      <c r="H86" s="87">
        <f>F86*G86</f>
        <v>0</v>
      </c>
      <c r="I86" s="35"/>
      <c r="K86" s="98"/>
      <c r="L86" s="98"/>
      <c r="M86" s="35"/>
      <c r="N86" s="98"/>
      <c r="O86" s="98"/>
    </row>
    <row r="87" spans="2:15" s="88" customFormat="1">
      <c r="B87" s="34"/>
      <c r="C87" s="34"/>
      <c r="D87" s="35"/>
      <c r="E87" s="34"/>
      <c r="F87" s="91"/>
      <c r="G87" s="233"/>
      <c r="H87" s="87"/>
      <c r="I87" s="35"/>
      <c r="K87" s="98"/>
      <c r="L87" s="98"/>
      <c r="M87" s="35"/>
      <c r="N87" s="98"/>
      <c r="O87" s="98"/>
    </row>
    <row r="88" spans="2:15" s="88" customFormat="1">
      <c r="B88" s="34"/>
      <c r="C88" s="34"/>
      <c r="D88" s="35" t="s">
        <v>35</v>
      </c>
      <c r="E88" s="34" t="s">
        <v>19</v>
      </c>
      <c r="F88" s="86">
        <v>6</v>
      </c>
      <c r="G88" s="41"/>
      <c r="H88" s="87">
        <f>F88*G88</f>
        <v>0</v>
      </c>
      <c r="I88" s="96"/>
      <c r="K88" s="98"/>
      <c r="L88" s="98"/>
      <c r="M88" s="35"/>
      <c r="N88" s="98"/>
      <c r="O88" s="98"/>
    </row>
    <row r="89" spans="2:15" s="88" customFormat="1">
      <c r="B89" s="34"/>
      <c r="C89" s="34"/>
      <c r="D89" s="35"/>
      <c r="E89" s="34"/>
      <c r="F89" s="86"/>
      <c r="G89" s="234"/>
      <c r="H89" s="87"/>
      <c r="I89" s="35"/>
      <c r="K89" s="98"/>
      <c r="L89" s="98"/>
      <c r="M89" s="35"/>
      <c r="N89" s="98"/>
      <c r="O89" s="98"/>
    </row>
    <row r="90" spans="2:15" s="88" customFormat="1">
      <c r="B90" s="34"/>
      <c r="C90" s="34"/>
      <c r="D90" s="35" t="s">
        <v>36</v>
      </c>
      <c r="E90" s="34" t="s">
        <v>19</v>
      </c>
      <c r="F90" s="91">
        <v>5</v>
      </c>
      <c r="G90" s="33"/>
      <c r="H90" s="87">
        <f>F90*G90</f>
        <v>0</v>
      </c>
      <c r="I90" s="35"/>
      <c r="K90" s="98"/>
      <c r="L90" s="98"/>
      <c r="M90" s="35"/>
      <c r="N90" s="98"/>
      <c r="O90" s="98"/>
    </row>
    <row r="91" spans="2:15" s="88" customFormat="1">
      <c r="B91" s="34"/>
      <c r="C91" s="34"/>
      <c r="D91" s="35" t="s">
        <v>117</v>
      </c>
      <c r="E91" s="34" t="s">
        <v>19</v>
      </c>
      <c r="F91" s="91">
        <v>5</v>
      </c>
      <c r="G91" s="33"/>
      <c r="H91" s="87">
        <f>F91*G91</f>
        <v>0</v>
      </c>
      <c r="I91" s="35"/>
      <c r="K91" s="98"/>
      <c r="L91" s="98"/>
      <c r="M91" s="35"/>
      <c r="N91" s="98"/>
      <c r="O91" s="98"/>
    </row>
    <row r="92" spans="2:15" s="88" customFormat="1">
      <c r="B92" s="34"/>
      <c r="C92" s="34"/>
      <c r="D92" s="35"/>
      <c r="E92" s="34"/>
      <c r="F92" s="86"/>
      <c r="G92" s="234"/>
      <c r="H92" s="87"/>
      <c r="I92" s="35"/>
      <c r="K92" s="98"/>
      <c r="L92" s="98"/>
      <c r="M92" s="35"/>
      <c r="N92" s="98"/>
      <c r="O92" s="98"/>
    </row>
    <row r="93" spans="2:15" s="88" customFormat="1" ht="25.5">
      <c r="B93" s="34"/>
      <c r="C93" s="34"/>
      <c r="D93" s="35" t="s">
        <v>37</v>
      </c>
      <c r="E93" s="34" t="s">
        <v>19</v>
      </c>
      <c r="F93" s="86">
        <v>6</v>
      </c>
      <c r="G93" s="41"/>
      <c r="H93" s="87">
        <f>F93*G93</f>
        <v>0</v>
      </c>
      <c r="I93" s="95" t="s">
        <v>86</v>
      </c>
      <c r="K93" s="98"/>
      <c r="L93" s="98"/>
      <c r="M93" s="35"/>
      <c r="N93" s="98"/>
      <c r="O93" s="98"/>
    </row>
    <row r="94" spans="2:15" s="88" customFormat="1">
      <c r="B94" s="34"/>
      <c r="C94" s="34"/>
      <c r="D94" s="35"/>
      <c r="E94" s="34"/>
      <c r="F94" s="86"/>
      <c r="G94" s="234"/>
      <c r="H94" s="87"/>
      <c r="I94" s="35"/>
      <c r="K94" s="98"/>
      <c r="L94" s="98"/>
      <c r="M94" s="35"/>
      <c r="N94" s="98"/>
      <c r="O94" s="98"/>
    </row>
    <row r="95" spans="2:15" s="88" customFormat="1">
      <c r="B95" s="34"/>
      <c r="C95" s="34"/>
      <c r="D95" s="35" t="s">
        <v>194</v>
      </c>
      <c r="E95" s="34" t="s">
        <v>19</v>
      </c>
      <c r="F95" s="86">
        <v>1</v>
      </c>
      <c r="G95" s="41"/>
      <c r="H95" s="87">
        <f>F95*G95</f>
        <v>0</v>
      </c>
      <c r="I95" s="35"/>
      <c r="K95" s="98"/>
      <c r="L95" s="98"/>
      <c r="M95" s="35"/>
      <c r="N95" s="98"/>
      <c r="O95" s="98"/>
    </row>
    <row r="96" spans="2:15" s="88" customFormat="1">
      <c r="B96" s="34"/>
      <c r="C96" s="34"/>
      <c r="D96" s="35"/>
      <c r="E96" s="34"/>
      <c r="F96" s="86"/>
      <c r="G96" s="234"/>
      <c r="H96" s="87"/>
      <c r="I96" s="35"/>
      <c r="K96" s="98"/>
      <c r="L96" s="98"/>
      <c r="M96" s="35"/>
      <c r="N96" s="98"/>
      <c r="O96" s="98"/>
    </row>
    <row r="97" spans="2:15" s="88" customFormat="1">
      <c r="B97" s="34"/>
      <c r="C97" s="34"/>
      <c r="D97" s="35" t="s">
        <v>67</v>
      </c>
      <c r="E97" s="34" t="s">
        <v>19</v>
      </c>
      <c r="F97" s="86">
        <v>2</v>
      </c>
      <c r="G97" s="41"/>
      <c r="H97" s="87">
        <f>F97*G97</f>
        <v>0</v>
      </c>
      <c r="I97" s="35"/>
      <c r="K97" s="98"/>
      <c r="L97" s="98"/>
      <c r="M97" s="35"/>
      <c r="N97" s="98"/>
      <c r="O97" s="98"/>
    </row>
    <row r="98" spans="2:15" s="88" customFormat="1">
      <c r="B98" s="34"/>
      <c r="C98" s="34"/>
      <c r="D98" s="35"/>
      <c r="E98" s="34"/>
      <c r="F98" s="91"/>
      <c r="G98" s="233"/>
      <c r="H98" s="87"/>
      <c r="I98" s="35"/>
      <c r="K98" s="98"/>
      <c r="L98" s="98"/>
      <c r="M98" s="35"/>
      <c r="N98" s="98"/>
      <c r="O98" s="98"/>
    </row>
    <row r="99" spans="2:15" s="88" customFormat="1" ht="25.5">
      <c r="B99" s="39" t="s">
        <v>278</v>
      </c>
      <c r="C99" s="39"/>
      <c r="D99" s="35" t="s">
        <v>195</v>
      </c>
      <c r="E99" s="34"/>
      <c r="F99" s="86"/>
      <c r="G99" s="41"/>
      <c r="H99" s="87"/>
      <c r="I99" s="35"/>
      <c r="K99" s="98"/>
      <c r="L99" s="98"/>
      <c r="M99" s="35"/>
      <c r="N99" s="98"/>
      <c r="O99" s="98"/>
    </row>
    <row r="100" spans="2:15" s="88" customFormat="1">
      <c r="B100" s="39"/>
      <c r="C100" s="39"/>
      <c r="D100" s="35" t="s">
        <v>147</v>
      </c>
      <c r="E100" s="34" t="s">
        <v>101</v>
      </c>
      <c r="F100" s="86">
        <v>1</v>
      </c>
      <c r="G100" s="41"/>
      <c r="H100" s="87">
        <f>SUM(F100*G100)</f>
        <v>0</v>
      </c>
      <c r="K100" s="98"/>
      <c r="L100" s="98"/>
      <c r="M100" s="35"/>
      <c r="N100" s="98"/>
      <c r="O100" s="98"/>
    </row>
    <row r="101" spans="2:15" s="88" customFormat="1">
      <c r="B101" s="39"/>
      <c r="C101" s="39"/>
      <c r="D101" s="35"/>
      <c r="E101" s="34"/>
      <c r="F101" s="86"/>
      <c r="G101" s="41"/>
      <c r="H101" s="87"/>
      <c r="K101" s="98"/>
      <c r="L101" s="98"/>
      <c r="M101" s="35"/>
      <c r="N101" s="98"/>
      <c r="O101" s="98"/>
    </row>
    <row r="102" spans="2:15" s="88" customFormat="1" ht="38.25">
      <c r="B102" s="32" t="s">
        <v>279</v>
      </c>
      <c r="C102" s="32"/>
      <c r="D102" s="90" t="s">
        <v>365</v>
      </c>
      <c r="E102" s="34"/>
      <c r="F102" s="91"/>
      <c r="G102" s="17"/>
      <c r="H102" s="87"/>
      <c r="I102" s="35"/>
      <c r="K102" s="98"/>
      <c r="L102" s="98"/>
      <c r="M102" s="35"/>
      <c r="N102" s="98"/>
      <c r="O102" s="98"/>
    </row>
    <row r="103" spans="2:15" s="88" customFormat="1" ht="25.5">
      <c r="B103" s="34"/>
      <c r="C103" s="34"/>
      <c r="D103" s="90" t="s">
        <v>192</v>
      </c>
      <c r="E103" s="34" t="s">
        <v>19</v>
      </c>
      <c r="F103" s="86">
        <v>1</v>
      </c>
      <c r="G103" s="41"/>
      <c r="H103" s="87">
        <f>F103*G103</f>
        <v>0</v>
      </c>
      <c r="I103" s="35" t="s">
        <v>193</v>
      </c>
      <c r="K103" s="98"/>
      <c r="L103" s="98"/>
      <c r="M103" s="35"/>
      <c r="N103" s="98"/>
      <c r="O103" s="98"/>
    </row>
    <row r="104" spans="2:15" s="88" customFormat="1">
      <c r="B104" s="39"/>
      <c r="C104" s="39"/>
      <c r="D104" s="35"/>
      <c r="E104" s="34"/>
      <c r="F104" s="86"/>
      <c r="G104" s="235"/>
      <c r="H104" s="87"/>
      <c r="K104" s="98"/>
      <c r="L104" s="98"/>
      <c r="M104" s="35"/>
      <c r="N104" s="98"/>
      <c r="O104" s="98"/>
    </row>
    <row r="105" spans="2:15" s="88" customFormat="1" ht="51">
      <c r="B105" s="39" t="s">
        <v>280</v>
      </c>
      <c r="C105" s="39"/>
      <c r="D105" s="35" t="s">
        <v>348</v>
      </c>
      <c r="E105" s="34"/>
      <c r="F105" s="86"/>
      <c r="G105" s="41"/>
      <c r="H105" s="87"/>
      <c r="K105" s="98"/>
      <c r="L105" s="98"/>
      <c r="M105" s="35"/>
      <c r="N105" s="98"/>
      <c r="O105" s="98"/>
    </row>
    <row r="106" spans="2:15" s="88" customFormat="1">
      <c r="B106" s="39"/>
      <c r="C106" s="39"/>
      <c r="D106" s="90" t="s">
        <v>68</v>
      </c>
      <c r="E106" s="34" t="s">
        <v>19</v>
      </c>
      <c r="F106" s="86">
        <v>18</v>
      </c>
      <c r="G106" s="41"/>
      <c r="H106" s="87">
        <f>SUM(F106*G106)</f>
        <v>0</v>
      </c>
      <c r="K106" s="98"/>
      <c r="L106" s="98"/>
      <c r="M106" s="35"/>
      <c r="N106" s="98"/>
      <c r="O106" s="98"/>
    </row>
    <row r="107" spans="2:15" s="88" customFormat="1">
      <c r="B107" s="39"/>
      <c r="C107" s="39"/>
      <c r="D107" s="90"/>
      <c r="E107" s="34"/>
      <c r="F107" s="86"/>
      <c r="G107" s="41"/>
      <c r="H107" s="87"/>
      <c r="K107" s="98"/>
      <c r="L107" s="98"/>
      <c r="M107" s="35"/>
      <c r="N107" s="98"/>
      <c r="O107" s="98"/>
    </row>
    <row r="108" spans="2:15" s="88" customFormat="1" ht="38.25">
      <c r="B108" s="39" t="s">
        <v>281</v>
      </c>
      <c r="C108" s="39"/>
      <c r="D108" s="35" t="s">
        <v>349</v>
      </c>
      <c r="E108" s="81" t="s">
        <v>19</v>
      </c>
      <c r="F108" s="93">
        <v>18</v>
      </c>
      <c r="G108" s="236"/>
      <c r="H108" s="94">
        <f>F108*G108</f>
        <v>0</v>
      </c>
      <c r="I108" s="95" t="s">
        <v>88</v>
      </c>
      <c r="K108" s="98"/>
      <c r="L108" s="98"/>
      <c r="M108" s="35"/>
      <c r="N108" s="98"/>
      <c r="O108" s="98"/>
    </row>
    <row r="109" spans="2:15" s="88" customFormat="1">
      <c r="B109" s="39"/>
      <c r="C109" s="39"/>
      <c r="D109" s="35"/>
      <c r="E109" s="34"/>
      <c r="F109" s="86"/>
      <c r="G109" s="210"/>
      <c r="H109" s="87"/>
      <c r="I109" s="35"/>
      <c r="M109" s="96"/>
    </row>
    <row r="110" spans="2:15" s="88" customFormat="1">
      <c r="B110" s="56"/>
      <c r="C110" s="57"/>
      <c r="D110" s="57" t="s">
        <v>142</v>
      </c>
      <c r="E110" s="260" t="s">
        <v>69</v>
      </c>
      <c r="F110" s="263"/>
      <c r="G110" s="263"/>
      <c r="H110" s="202">
        <f>SUM(H112:H129)</f>
        <v>0</v>
      </c>
      <c r="I110" s="58"/>
      <c r="M110" s="96"/>
    </row>
    <row r="111" spans="2:15" s="88" customFormat="1">
      <c r="B111" s="62"/>
      <c r="C111" s="62"/>
      <c r="D111" s="62"/>
      <c r="E111" s="62"/>
      <c r="F111" s="63"/>
      <c r="G111" s="63"/>
      <c r="H111" s="63"/>
      <c r="I111" s="62"/>
      <c r="M111" s="96"/>
    </row>
    <row r="112" spans="2:15" s="88" customFormat="1" ht="25.5">
      <c r="B112" s="88" t="s">
        <v>290</v>
      </c>
      <c r="C112" s="122"/>
      <c r="D112" s="90" t="s">
        <v>169</v>
      </c>
      <c r="E112" s="109" t="s">
        <v>170</v>
      </c>
      <c r="F112" s="91">
        <v>2</v>
      </c>
      <c r="G112" s="232"/>
      <c r="H112" s="87">
        <f>F112*G112</f>
        <v>0</v>
      </c>
      <c r="I112" s="62"/>
      <c r="M112" s="96"/>
    </row>
    <row r="113" spans="2:13" s="88" customFormat="1">
      <c r="C113" s="122"/>
      <c r="D113" s="90"/>
      <c r="E113" s="109"/>
      <c r="F113" s="91"/>
      <c r="G113" s="232"/>
      <c r="H113" s="87"/>
      <c r="I113" s="62"/>
      <c r="M113" s="96"/>
    </row>
    <row r="114" spans="2:13" s="88" customFormat="1" ht="38.25">
      <c r="B114" s="88" t="s">
        <v>291</v>
      </c>
      <c r="C114" s="122"/>
      <c r="D114" s="90" t="s">
        <v>171</v>
      </c>
      <c r="E114" s="109" t="s">
        <v>22</v>
      </c>
      <c r="F114" s="91">
        <f>F120*0.25</f>
        <v>25</v>
      </c>
      <c r="G114" s="232"/>
      <c r="H114" s="87">
        <f>F114*G114</f>
        <v>0</v>
      </c>
      <c r="I114" s="62"/>
      <c r="M114" s="96"/>
    </row>
    <row r="115" spans="2:13" s="88" customFormat="1">
      <c r="C115" s="122"/>
      <c r="D115" s="90"/>
      <c r="E115" s="109"/>
      <c r="F115" s="91"/>
      <c r="G115" s="232"/>
      <c r="H115" s="87"/>
      <c r="I115" s="62"/>
      <c r="M115" s="96"/>
    </row>
    <row r="116" spans="2:13" s="88" customFormat="1" ht="25.5">
      <c r="B116" s="88" t="s">
        <v>292</v>
      </c>
      <c r="C116" s="122"/>
      <c r="D116" s="90" t="s">
        <v>172</v>
      </c>
      <c r="E116" s="109" t="s">
        <v>22</v>
      </c>
      <c r="F116" s="91">
        <f>F120*0.3</f>
        <v>30</v>
      </c>
      <c r="G116" s="232"/>
      <c r="H116" s="87">
        <f>F116*G116</f>
        <v>0</v>
      </c>
      <c r="I116" s="62"/>
      <c r="M116" s="96"/>
    </row>
    <row r="117" spans="2:13" s="88" customFormat="1">
      <c r="C117" s="32"/>
      <c r="D117" s="90"/>
      <c r="E117" s="34"/>
      <c r="F117" s="91"/>
      <c r="G117" s="232"/>
      <c r="H117" s="87"/>
      <c r="I117" s="62"/>
      <c r="M117" s="96"/>
    </row>
    <row r="118" spans="2:13" s="88" customFormat="1" ht="25.5">
      <c r="B118" s="88" t="s">
        <v>293</v>
      </c>
      <c r="C118" s="32"/>
      <c r="D118" s="90" t="s">
        <v>134</v>
      </c>
      <c r="E118" s="34" t="s">
        <v>19</v>
      </c>
      <c r="F118" s="91">
        <v>1</v>
      </c>
      <c r="G118" s="232"/>
      <c r="H118" s="87">
        <f>F118*G118</f>
        <v>0</v>
      </c>
      <c r="I118" s="62"/>
      <c r="M118" s="96"/>
    </row>
    <row r="119" spans="2:13" s="88" customFormat="1">
      <c r="C119" s="32"/>
      <c r="D119" s="90"/>
      <c r="E119" s="34"/>
      <c r="F119" s="91"/>
      <c r="G119" s="33"/>
      <c r="H119" s="87"/>
      <c r="I119" s="62"/>
      <c r="M119" s="96"/>
    </row>
    <row r="120" spans="2:13" s="88" customFormat="1">
      <c r="B120" s="88" t="s">
        <v>294</v>
      </c>
      <c r="C120" s="32"/>
      <c r="D120" s="90" t="s">
        <v>71</v>
      </c>
      <c r="E120" s="34" t="s">
        <v>20</v>
      </c>
      <c r="F120" s="91">
        <f>F30</f>
        <v>100</v>
      </c>
      <c r="G120" s="33"/>
      <c r="H120" s="87">
        <f>F120*G120</f>
        <v>0</v>
      </c>
      <c r="I120" s="62"/>
      <c r="M120" s="96"/>
    </row>
    <row r="121" spans="2:13" s="88" customFormat="1">
      <c r="C121" s="62"/>
      <c r="D121" s="62"/>
      <c r="E121" s="62"/>
      <c r="F121" s="63"/>
      <c r="G121" s="63"/>
      <c r="H121" s="63"/>
      <c r="I121" s="62"/>
      <c r="M121" s="96"/>
    </row>
    <row r="122" spans="2:13" s="88" customFormat="1" ht="38.25">
      <c r="B122" s="88" t="s">
        <v>295</v>
      </c>
      <c r="C122" s="32"/>
      <c r="D122" s="90" t="s">
        <v>70</v>
      </c>
      <c r="E122" s="34" t="s">
        <v>20</v>
      </c>
      <c r="F122" s="91">
        <f>F120</f>
        <v>100</v>
      </c>
      <c r="G122" s="33"/>
      <c r="H122" s="87">
        <f>F122*G122</f>
        <v>0</v>
      </c>
      <c r="I122" s="62"/>
      <c r="M122" s="96"/>
    </row>
    <row r="123" spans="2:13" s="88" customFormat="1">
      <c r="C123" s="32"/>
      <c r="D123" s="90"/>
      <c r="E123" s="34"/>
      <c r="F123" s="91"/>
      <c r="G123" s="33"/>
      <c r="H123" s="87"/>
      <c r="I123" s="62"/>
      <c r="M123" s="96"/>
    </row>
    <row r="124" spans="2:13" s="88" customFormat="1" ht="51">
      <c r="B124" s="88" t="s">
        <v>296</v>
      </c>
      <c r="C124" s="32"/>
      <c r="D124" s="90" t="s">
        <v>72</v>
      </c>
      <c r="E124" s="34" t="s">
        <v>20</v>
      </c>
      <c r="F124" s="91">
        <f>F122</f>
        <v>100</v>
      </c>
      <c r="G124" s="33"/>
      <c r="H124" s="87">
        <f>F124*G124</f>
        <v>0</v>
      </c>
      <c r="I124" s="62"/>
      <c r="M124" s="96"/>
    </row>
    <row r="125" spans="2:13" s="88" customFormat="1">
      <c r="C125" s="32"/>
      <c r="D125" s="90"/>
      <c r="E125" s="34"/>
      <c r="F125" s="91"/>
      <c r="G125" s="33"/>
      <c r="H125" s="87"/>
      <c r="I125" s="62"/>
      <c r="M125" s="96"/>
    </row>
    <row r="126" spans="2:13" s="88" customFormat="1" ht="38.25">
      <c r="B126" s="88" t="s">
        <v>318</v>
      </c>
      <c r="C126" s="32"/>
      <c r="D126" s="90" t="s">
        <v>128</v>
      </c>
      <c r="E126" s="34" t="s">
        <v>21</v>
      </c>
      <c r="F126" s="91">
        <v>2</v>
      </c>
      <c r="G126" s="33"/>
      <c r="H126" s="87">
        <f>F126*G126</f>
        <v>0</v>
      </c>
      <c r="I126" s="62"/>
      <c r="M126" s="96"/>
    </row>
    <row r="127" spans="2:13" s="88" customFormat="1">
      <c r="C127" s="32"/>
      <c r="D127" s="90"/>
      <c r="E127" s="34"/>
      <c r="F127" s="91"/>
      <c r="G127" s="33"/>
      <c r="H127" s="87"/>
      <c r="I127" s="62"/>
      <c r="M127" s="96"/>
    </row>
    <row r="128" spans="2:13" s="88" customFormat="1">
      <c r="B128" s="88" t="s">
        <v>319</v>
      </c>
      <c r="C128" s="32"/>
      <c r="D128" s="90" t="s">
        <v>73</v>
      </c>
      <c r="E128" s="34" t="s">
        <v>20</v>
      </c>
      <c r="F128" s="91">
        <f>330*0.5</f>
        <v>165</v>
      </c>
      <c r="G128" s="33"/>
      <c r="H128" s="87">
        <f>F128*G128</f>
        <v>0</v>
      </c>
      <c r="I128" s="62"/>
      <c r="M128" s="96"/>
    </row>
    <row r="129" spans="1:13" s="88" customFormat="1">
      <c r="B129" s="32"/>
      <c r="C129" s="32"/>
      <c r="D129" s="90"/>
      <c r="E129" s="34"/>
      <c r="F129" s="91"/>
      <c r="G129" s="210"/>
      <c r="H129" s="87"/>
      <c r="I129" s="62"/>
      <c r="M129" s="96"/>
    </row>
    <row r="130" spans="1:13">
      <c r="B130" s="56"/>
      <c r="C130" s="57"/>
      <c r="D130" s="57" t="s">
        <v>143</v>
      </c>
      <c r="E130" s="57"/>
      <c r="F130" s="260" t="s">
        <v>12</v>
      </c>
      <c r="G130" s="260"/>
      <c r="H130" s="202">
        <f>SUM(H132:H144)</f>
        <v>0</v>
      </c>
      <c r="I130" s="58"/>
    </row>
    <row r="131" spans="1:13">
      <c r="D131" s="3"/>
      <c r="G131" s="17"/>
      <c r="H131" s="21"/>
      <c r="I131" s="35"/>
    </row>
    <row r="132" spans="1:13" s="10" customFormat="1">
      <c r="A132" s="29"/>
      <c r="B132" s="29" t="s">
        <v>297</v>
      </c>
      <c r="C132" s="32"/>
      <c r="D132" s="90" t="s">
        <v>23</v>
      </c>
      <c r="E132" s="31" t="s">
        <v>24</v>
      </c>
      <c r="F132" s="91">
        <v>20</v>
      </c>
      <c r="G132" s="210"/>
      <c r="H132" s="87">
        <f>F132*G132</f>
        <v>0</v>
      </c>
      <c r="M132" s="216"/>
    </row>
    <row r="133" spans="1:13" s="10" customFormat="1">
      <c r="A133" s="29"/>
      <c r="B133" s="29"/>
      <c r="C133" s="32"/>
      <c r="D133" s="90"/>
      <c r="E133" s="31"/>
      <c r="F133" s="91"/>
      <c r="G133" s="210"/>
      <c r="H133" s="87"/>
      <c r="M133" s="216"/>
    </row>
    <row r="134" spans="1:13" s="10" customFormat="1">
      <c r="A134" s="29"/>
      <c r="B134" s="29" t="s">
        <v>298</v>
      </c>
      <c r="C134" s="32"/>
      <c r="D134" s="90" t="s">
        <v>39</v>
      </c>
      <c r="E134" s="31" t="s">
        <v>24</v>
      </c>
      <c r="F134" s="91">
        <v>20</v>
      </c>
      <c r="G134" s="210"/>
      <c r="H134" s="87">
        <f>F134*G134</f>
        <v>0</v>
      </c>
      <c r="M134" s="216"/>
    </row>
    <row r="135" spans="1:13" s="204" customFormat="1">
      <c r="A135" s="96"/>
      <c r="B135" s="96"/>
      <c r="C135" s="32"/>
      <c r="D135" s="90"/>
      <c r="E135" s="31"/>
      <c r="F135" s="91"/>
      <c r="G135" s="210"/>
      <c r="H135" s="87"/>
      <c r="I135" s="92"/>
    </row>
    <row r="136" spans="1:13" s="10" customFormat="1" ht="25.5">
      <c r="A136" s="29"/>
      <c r="B136" s="29" t="s">
        <v>320</v>
      </c>
      <c r="C136" s="32"/>
      <c r="D136" s="90" t="s">
        <v>51</v>
      </c>
      <c r="E136" s="31" t="s">
        <v>21</v>
      </c>
      <c r="F136" s="86">
        <f>F16</f>
        <v>329</v>
      </c>
      <c r="G136" s="210"/>
      <c r="H136" s="87">
        <f>F136*G136</f>
        <v>0</v>
      </c>
      <c r="M136" s="216"/>
    </row>
    <row r="137" spans="1:13" s="10" customFormat="1">
      <c r="A137" s="29"/>
      <c r="B137" s="29"/>
      <c r="C137" s="32"/>
      <c r="D137" s="90"/>
      <c r="E137" s="31"/>
      <c r="F137" s="86"/>
      <c r="G137" s="210"/>
      <c r="H137" s="87"/>
      <c r="M137" s="216"/>
    </row>
    <row r="138" spans="1:13" s="10" customFormat="1" ht="25.5">
      <c r="A138" s="29"/>
      <c r="B138" s="29" t="s">
        <v>321</v>
      </c>
      <c r="C138" s="32"/>
      <c r="D138" s="90" t="s">
        <v>52</v>
      </c>
      <c r="E138" s="31" t="s">
        <v>25</v>
      </c>
      <c r="F138" s="86">
        <v>1</v>
      </c>
      <c r="G138" s="210"/>
      <c r="H138" s="87">
        <f>F138*G138</f>
        <v>0</v>
      </c>
      <c r="M138" s="216"/>
    </row>
    <row r="139" spans="1:13" s="10" customFormat="1">
      <c r="A139" s="29"/>
      <c r="B139" s="29"/>
      <c r="C139" s="32"/>
      <c r="D139" s="90"/>
      <c r="E139" s="31"/>
      <c r="F139" s="86"/>
      <c r="G139" s="210"/>
      <c r="H139" s="87"/>
      <c r="M139" s="216"/>
    </row>
    <row r="140" spans="1:13" s="10" customFormat="1" ht="25.5">
      <c r="A140" s="29"/>
      <c r="B140" s="29" t="s">
        <v>322</v>
      </c>
      <c r="C140" s="32"/>
      <c r="D140" s="90" t="s">
        <v>48</v>
      </c>
      <c r="E140" s="31" t="s">
        <v>21</v>
      </c>
      <c r="F140" s="86">
        <f>F136</f>
        <v>329</v>
      </c>
      <c r="G140" s="210"/>
      <c r="H140" s="87">
        <f>F140*G140</f>
        <v>0</v>
      </c>
      <c r="M140" s="216"/>
    </row>
    <row r="141" spans="1:13" s="10" customFormat="1">
      <c r="A141" s="29"/>
      <c r="B141" s="29"/>
      <c r="C141" s="32"/>
      <c r="D141" s="90"/>
      <c r="E141" s="31"/>
      <c r="F141" s="86"/>
      <c r="G141" s="210"/>
      <c r="H141" s="87"/>
      <c r="M141" s="216"/>
    </row>
    <row r="142" spans="1:13" s="10" customFormat="1" ht="38.25">
      <c r="A142" s="29"/>
      <c r="B142" s="29" t="s">
        <v>323</v>
      </c>
      <c r="C142" s="32"/>
      <c r="D142" s="90" t="s">
        <v>53</v>
      </c>
      <c r="E142" s="31" t="s">
        <v>25</v>
      </c>
      <c r="F142" s="86">
        <v>1</v>
      </c>
      <c r="G142" s="210"/>
      <c r="H142" s="87">
        <f>F142*G142</f>
        <v>0</v>
      </c>
      <c r="M142" s="216"/>
    </row>
    <row r="143" spans="1:13" s="10" customFormat="1">
      <c r="A143" s="29"/>
      <c r="B143" s="29"/>
      <c r="C143" s="32"/>
      <c r="D143" s="90"/>
      <c r="E143" s="31"/>
      <c r="F143" s="86"/>
      <c r="G143" s="210"/>
      <c r="H143" s="87"/>
      <c r="M143" s="216"/>
    </row>
    <row r="144" spans="1:13" s="10" customFormat="1" ht="25.5">
      <c r="A144" s="29"/>
      <c r="B144" s="29" t="s">
        <v>324</v>
      </c>
      <c r="C144" s="32"/>
      <c r="D144" s="90" t="s">
        <v>95</v>
      </c>
      <c r="E144" s="31" t="s">
        <v>25</v>
      </c>
      <c r="F144" s="86">
        <v>1</v>
      </c>
      <c r="G144" s="210"/>
      <c r="H144" s="87">
        <f>F144*G144</f>
        <v>0</v>
      </c>
      <c r="M144" s="216"/>
    </row>
    <row r="145" spans="2:13">
      <c r="D145" s="35"/>
      <c r="H145" s="87"/>
      <c r="I145" s="35"/>
    </row>
    <row r="146" spans="2:13">
      <c r="B146" s="56"/>
      <c r="C146" s="57"/>
      <c r="D146" s="57" t="s">
        <v>144</v>
      </c>
      <c r="E146" s="57"/>
      <c r="F146" s="260" t="s">
        <v>46</v>
      </c>
      <c r="G146" s="260"/>
      <c r="H146" s="202">
        <f>SUM(H148:H150)</f>
        <v>0</v>
      </c>
      <c r="I146" s="58"/>
    </row>
    <row r="147" spans="2:13">
      <c r="D147" s="3"/>
      <c r="G147" s="17"/>
      <c r="H147" s="87"/>
      <c r="I147" s="35"/>
    </row>
    <row r="148" spans="2:13" s="99" customFormat="1" ht="25.5">
      <c r="B148" s="34" t="s">
        <v>299</v>
      </c>
      <c r="C148" s="39"/>
      <c r="D148" s="90" t="s">
        <v>44</v>
      </c>
      <c r="E148" s="109" t="s">
        <v>20</v>
      </c>
      <c r="F148" s="86">
        <f>F150*2</f>
        <v>658</v>
      </c>
      <c r="G148" s="210"/>
      <c r="H148" s="87">
        <f>F148*G148</f>
        <v>0</v>
      </c>
      <c r="I148" s="108"/>
      <c r="M148" s="217"/>
    </row>
    <row r="149" spans="2:13" s="99" customFormat="1">
      <c r="B149" s="34"/>
      <c r="C149" s="39"/>
      <c r="D149" s="90"/>
      <c r="E149" s="109"/>
      <c r="F149" s="86"/>
      <c r="G149" s="210"/>
      <c r="H149" s="87"/>
      <c r="I149" s="108"/>
      <c r="M149" s="217"/>
    </row>
    <row r="150" spans="2:13" s="99" customFormat="1">
      <c r="B150" s="34" t="s">
        <v>325</v>
      </c>
      <c r="C150" s="39"/>
      <c r="D150" s="90" t="s">
        <v>45</v>
      </c>
      <c r="E150" s="109" t="s">
        <v>21</v>
      </c>
      <c r="F150" s="86">
        <f>F16</f>
        <v>329</v>
      </c>
      <c r="G150" s="210"/>
      <c r="H150" s="87">
        <f>F150*G150</f>
        <v>0</v>
      </c>
      <c r="I150" s="108"/>
      <c r="M150" s="217"/>
    </row>
    <row r="151" spans="2:13">
      <c r="D151" s="35"/>
      <c r="H151" s="87"/>
      <c r="I151" s="35"/>
    </row>
    <row r="152" spans="2:13">
      <c r="B152" s="56"/>
      <c r="C152" s="57"/>
      <c r="D152" s="57" t="s">
        <v>145</v>
      </c>
      <c r="E152" s="260" t="s">
        <v>26</v>
      </c>
      <c r="F152" s="260"/>
      <c r="G152" s="260"/>
      <c r="H152" s="202">
        <f>H154</f>
        <v>0</v>
      </c>
      <c r="I152" s="58"/>
    </row>
    <row r="153" spans="2:13">
      <c r="D153" s="3"/>
      <c r="G153" s="17"/>
      <c r="H153" s="87"/>
      <c r="I153" s="35"/>
    </row>
    <row r="154" spans="2:13" s="10" customFormat="1" ht="25.5">
      <c r="B154" s="29" t="s">
        <v>326</v>
      </c>
      <c r="C154" s="32"/>
      <c r="D154" s="90" t="s">
        <v>47</v>
      </c>
      <c r="E154" s="104" t="s">
        <v>25</v>
      </c>
      <c r="F154" s="91">
        <v>0.1</v>
      </c>
      <c r="G154" s="210">
        <f>SUM(E157:E162)</f>
        <v>0</v>
      </c>
      <c r="H154" s="87">
        <f>F154*G154</f>
        <v>0</v>
      </c>
      <c r="I154" s="103"/>
      <c r="M154" s="216"/>
    </row>
    <row r="155" spans="2:13" ht="51" customHeight="1">
      <c r="D155" s="3"/>
      <c r="H155" s="87"/>
      <c r="I155" s="35"/>
    </row>
    <row r="156" spans="2:13">
      <c r="D156" s="3"/>
      <c r="H156" s="87"/>
      <c r="I156" s="35"/>
    </row>
    <row r="157" spans="2:13">
      <c r="D157" s="26" t="str">
        <f>D12</f>
        <v>1 PREDDELA</v>
      </c>
      <c r="E157" s="27">
        <f>H12</f>
        <v>0</v>
      </c>
    </row>
    <row r="158" spans="2:13">
      <c r="D158" s="26" t="str">
        <f>D35</f>
        <v>2 ZEMELJSKA DELA IN TEMELJENJE</v>
      </c>
      <c r="E158" s="27">
        <f>H35</f>
        <v>0</v>
      </c>
    </row>
    <row r="159" spans="2:13">
      <c r="D159" s="26" t="str">
        <f>D68</f>
        <v>3 MONTAŽNA DELA</v>
      </c>
      <c r="E159" s="27">
        <f>H68</f>
        <v>0</v>
      </c>
    </row>
    <row r="160" spans="2:13">
      <c r="D160" s="64" t="str">
        <f>D110</f>
        <v>5 VOZIŠČNE KONSTRUKCIJE</v>
      </c>
      <c r="E160" s="27">
        <f>H110</f>
        <v>0</v>
      </c>
    </row>
    <row r="161" spans="2:9">
      <c r="D161" s="24" t="str">
        <f>D130</f>
        <v>6 TUJE STORITVE</v>
      </c>
      <c r="E161" s="25">
        <f>H130</f>
        <v>0</v>
      </c>
    </row>
    <row r="162" spans="2:9">
      <c r="D162" s="30" t="str">
        <f>D146</f>
        <v>7 ZAKLJUČNA DELA</v>
      </c>
      <c r="E162" s="25">
        <f>H146</f>
        <v>0</v>
      </c>
    </row>
    <row r="163" spans="2:9">
      <c r="D163" s="30" t="str">
        <f>D152</f>
        <v>8 NEPREDVIDENA DELA</v>
      </c>
      <c r="E163" s="25">
        <f>H152</f>
        <v>0</v>
      </c>
    </row>
    <row r="164" spans="2:9">
      <c r="D164" s="37"/>
      <c r="E164" s="36"/>
    </row>
    <row r="165" spans="2:9">
      <c r="D165" s="54" t="s">
        <v>14</v>
      </c>
      <c r="E165" s="55">
        <f>+SUM(E157:E163)</f>
        <v>0</v>
      </c>
    </row>
    <row r="166" spans="2:9">
      <c r="D166" s="28"/>
      <c r="E166" s="49"/>
    </row>
    <row r="167" spans="2:9">
      <c r="D167" s="30" t="s">
        <v>74</v>
      </c>
      <c r="E167" s="50">
        <f>0.22*E165</f>
        <v>0</v>
      </c>
    </row>
    <row r="168" spans="2:9">
      <c r="D168" s="28"/>
      <c r="E168" s="49"/>
    </row>
    <row r="169" spans="2:9">
      <c r="D169" s="48" t="s">
        <v>15</v>
      </c>
      <c r="E169" s="51">
        <f>+SUM(E165:E167)</f>
        <v>0</v>
      </c>
      <c r="H169" s="146" t="s">
        <v>341</v>
      </c>
    </row>
    <row r="170" spans="2:9">
      <c r="D170" s="65"/>
      <c r="E170" s="66"/>
      <c r="H170" s="143"/>
    </row>
    <row r="171" spans="2:9">
      <c r="H171" s="146" t="s">
        <v>342</v>
      </c>
    </row>
    <row r="172" spans="2:9">
      <c r="B172" s="47"/>
      <c r="C172" s="47"/>
      <c r="D172" s="97"/>
      <c r="E172" s="97"/>
      <c r="F172" s="46"/>
      <c r="G172" s="17"/>
      <c r="H172" s="143"/>
      <c r="I172" s="97"/>
    </row>
    <row r="173" spans="2:9" ht="18" customHeight="1">
      <c r="F173" s="46"/>
      <c r="H173" s="146"/>
    </row>
  </sheetData>
  <mergeCells count="12">
    <mergeCell ref="E152:G152"/>
    <mergeCell ref="E35:G35"/>
    <mergeCell ref="F68:G68"/>
    <mergeCell ref="E110:G110"/>
    <mergeCell ref="F130:G130"/>
    <mergeCell ref="F146:G146"/>
    <mergeCell ref="F12:G12"/>
    <mergeCell ref="C3:H3"/>
    <mergeCell ref="C4:D4"/>
    <mergeCell ref="C5:F5"/>
    <mergeCell ref="C6:F6"/>
    <mergeCell ref="D8:H8"/>
  </mergeCells>
  <pageMargins left="0.78740157480314965" right="0.39370078740157483" top="0.98425196850393704" bottom="0.78740157480314965" header="0" footer="0.19685039370078741"/>
  <pageSetup paperSize="9" scale="84" orientation="landscape" r:id="rId1"/>
  <headerFooter>
    <oddFooter>&amp;CStran &amp;P od &amp;N</oddFooter>
  </headerFooter>
  <rowBreaks count="4" manualBreakCount="4">
    <brk id="21" min="1" max="8" man="1"/>
    <brk id="34" min="1" max="8" man="1"/>
    <brk id="72" min="1" max="8" man="1"/>
    <brk id="141" min="1" max="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rgb="FF92D050"/>
  </sheetPr>
  <dimension ref="A2:O181"/>
  <sheetViews>
    <sheetView showZeros="0" zoomScaleNormal="100" zoomScaleSheetLayoutView="55" workbookViewId="0">
      <pane ySplit="10" topLeftCell="A158" activePane="bottomLeft" state="frozen"/>
      <selection activeCell="I86" sqref="A1:IV65536"/>
      <selection pane="bottomLeft" activeCell="H167" sqref="H166:H167"/>
    </sheetView>
  </sheetViews>
  <sheetFormatPr defaultRowHeight="12.75"/>
  <cols>
    <col min="1" max="1" width="9.140625" style="97"/>
    <col min="2" max="3" width="10.7109375" style="29" customWidth="1"/>
    <col min="4" max="4" width="51.140625" style="44" customWidth="1"/>
    <col min="5" max="5" width="13.7109375" style="29" customWidth="1"/>
    <col min="6" max="6" width="12.7109375" style="91" customWidth="1"/>
    <col min="7" max="7" width="15.7109375" style="33" customWidth="1"/>
    <col min="8" max="8" width="15.7109375" style="100" customWidth="1"/>
    <col min="9" max="9" width="21.7109375" style="44" customWidth="1"/>
    <col min="10" max="12" width="9.140625" style="97"/>
    <col min="13" max="13" width="49" style="213" customWidth="1"/>
    <col min="14" max="16384" width="9.140625" style="97"/>
  </cols>
  <sheetData>
    <row r="2" spans="1:13">
      <c r="B2" s="10" t="s">
        <v>16</v>
      </c>
      <c r="C2" s="42" t="s">
        <v>91</v>
      </c>
      <c r="D2" s="98"/>
      <c r="E2" s="99"/>
      <c r="F2" s="86"/>
    </row>
    <row r="3" spans="1:13" s="101" customFormat="1" ht="12.75" customHeight="1">
      <c r="B3" s="10" t="s">
        <v>62</v>
      </c>
      <c r="C3" s="248" t="s">
        <v>89</v>
      </c>
      <c r="D3" s="248"/>
      <c r="E3" s="248"/>
      <c r="F3" s="248"/>
      <c r="G3" s="261"/>
      <c r="H3" s="261"/>
      <c r="M3" s="44"/>
    </row>
    <row r="4" spans="1:13" s="101" customFormat="1" ht="12.75" hidden="1" customHeight="1">
      <c r="B4" s="10"/>
      <c r="C4" s="248" t="s">
        <v>63</v>
      </c>
      <c r="D4" s="248"/>
      <c r="E4" s="60"/>
      <c r="F4" s="60"/>
      <c r="G4" s="102"/>
      <c r="H4" s="100"/>
      <c r="M4" s="44"/>
    </row>
    <row r="5" spans="1:13" s="101" customFormat="1" ht="12.75" hidden="1" customHeight="1">
      <c r="B5" s="10" t="s">
        <v>54</v>
      </c>
      <c r="C5" s="248" t="s">
        <v>90</v>
      </c>
      <c r="D5" s="251"/>
      <c r="E5" s="251"/>
      <c r="F5" s="251"/>
      <c r="G5" s="102"/>
      <c r="H5" s="100"/>
      <c r="M5" s="44"/>
    </row>
    <row r="6" spans="1:13" s="101" customFormat="1" hidden="1">
      <c r="B6" s="10" t="s">
        <v>17</v>
      </c>
      <c r="C6" s="252" t="s">
        <v>85</v>
      </c>
      <c r="D6" s="252"/>
      <c r="E6" s="252"/>
      <c r="F6" s="252"/>
      <c r="G6" s="102"/>
      <c r="H6" s="100"/>
      <c r="M6" s="44"/>
    </row>
    <row r="7" spans="1:13" s="101" customFormat="1" hidden="1">
      <c r="B7" s="10" t="s">
        <v>18</v>
      </c>
      <c r="C7" s="11" t="s">
        <v>230</v>
      </c>
      <c r="D7" s="11"/>
      <c r="E7" s="11"/>
      <c r="F7" s="11"/>
      <c r="G7" s="102"/>
      <c r="H7" s="100"/>
      <c r="M7" s="44"/>
    </row>
    <row r="8" spans="1:13" s="101" customFormat="1" ht="72.75" hidden="1" customHeight="1">
      <c r="C8" s="11"/>
      <c r="D8" s="262" t="s">
        <v>196</v>
      </c>
      <c r="E8" s="262"/>
      <c r="F8" s="262"/>
      <c r="G8" s="262"/>
      <c r="H8" s="262"/>
      <c r="M8" s="44"/>
    </row>
    <row r="9" spans="1:13" s="5" customFormat="1" ht="9.75" hidden="1" customHeight="1">
      <c r="B9" s="6"/>
      <c r="C9" s="6"/>
      <c r="D9" s="1"/>
      <c r="E9" s="6"/>
      <c r="F9" s="12"/>
      <c r="G9" s="15"/>
      <c r="H9" s="19"/>
      <c r="I9" s="1"/>
      <c r="M9" s="214"/>
    </row>
    <row r="10" spans="1:13" s="23" customFormat="1" ht="32.1" customHeight="1" thickBot="1">
      <c r="B10" s="59" t="s">
        <v>0</v>
      </c>
      <c r="C10" s="59" t="s">
        <v>4</v>
      </c>
      <c r="D10" s="59" t="s">
        <v>2</v>
      </c>
      <c r="E10" s="59" t="s">
        <v>5</v>
      </c>
      <c r="F10" s="59" t="s">
        <v>1</v>
      </c>
      <c r="G10" s="59" t="s">
        <v>6</v>
      </c>
      <c r="H10" s="59" t="s">
        <v>13</v>
      </c>
      <c r="I10" s="59" t="s">
        <v>3</v>
      </c>
    </row>
    <row r="11" spans="1:13" s="7" customFormat="1" ht="15">
      <c r="B11" s="8"/>
      <c r="C11" s="8"/>
      <c r="D11" s="9"/>
      <c r="E11" s="8"/>
      <c r="F11" s="13"/>
      <c r="G11" s="16"/>
      <c r="H11" s="20"/>
      <c r="I11" s="9"/>
      <c r="M11" s="215"/>
    </row>
    <row r="12" spans="1:13">
      <c r="B12" s="56"/>
      <c r="C12" s="57"/>
      <c r="D12" s="57" t="s">
        <v>7</v>
      </c>
      <c r="E12" s="57"/>
      <c r="F12" s="260" t="s">
        <v>10</v>
      </c>
      <c r="G12" s="260"/>
      <c r="H12" s="202">
        <f>SUM(H16:H35)</f>
        <v>0</v>
      </c>
      <c r="I12" s="58"/>
    </row>
    <row r="13" spans="1:13" s="88" customFormat="1">
      <c r="B13" s="34"/>
      <c r="C13" s="34"/>
      <c r="D13" s="3"/>
      <c r="E13" s="34"/>
      <c r="F13" s="86"/>
      <c r="M13" s="96"/>
    </row>
    <row r="14" spans="1:13">
      <c r="B14" s="52"/>
      <c r="C14" s="52"/>
      <c r="D14" s="52" t="s">
        <v>8</v>
      </c>
      <c r="E14" s="52"/>
      <c r="F14" s="52"/>
      <c r="G14" s="52"/>
      <c r="H14" s="52"/>
      <c r="I14" s="52"/>
    </row>
    <row r="15" spans="1:13">
      <c r="D15" s="2"/>
      <c r="G15" s="97"/>
      <c r="H15" s="88"/>
      <c r="I15" s="88"/>
    </row>
    <row r="16" spans="1:13" s="10" customFormat="1" ht="63.75">
      <c r="A16" s="103"/>
      <c r="B16" s="32" t="s">
        <v>257</v>
      </c>
      <c r="C16" s="32"/>
      <c r="D16" s="90" t="s">
        <v>166</v>
      </c>
      <c r="E16" s="104" t="s">
        <v>21</v>
      </c>
      <c r="F16" s="105">
        <v>204</v>
      </c>
      <c r="G16" s="230"/>
      <c r="H16" s="107">
        <f>F16*G16</f>
        <v>0</v>
      </c>
      <c r="I16" s="103"/>
      <c r="M16" s="216"/>
    </row>
    <row r="17" spans="1:13" s="10" customFormat="1">
      <c r="A17" s="103"/>
      <c r="B17" s="32"/>
      <c r="C17" s="32"/>
      <c r="D17" s="90"/>
      <c r="E17" s="104"/>
      <c r="F17" s="105"/>
      <c r="G17" s="230"/>
      <c r="H17" s="107"/>
      <c r="I17" s="103"/>
      <c r="M17" s="216"/>
    </row>
    <row r="18" spans="1:13" s="10" customFormat="1" ht="38.25">
      <c r="A18" s="103"/>
      <c r="B18" s="32" t="s">
        <v>258</v>
      </c>
      <c r="C18" s="32"/>
      <c r="D18" s="90" t="s">
        <v>27</v>
      </c>
      <c r="E18" s="29" t="s">
        <v>19</v>
      </c>
      <c r="F18" s="105">
        <v>15</v>
      </c>
      <c r="G18" s="230"/>
      <c r="H18" s="107">
        <f>F18*G18</f>
        <v>0</v>
      </c>
      <c r="I18" s="103"/>
      <c r="M18" s="216"/>
    </row>
    <row r="19" spans="1:13" s="10" customFormat="1">
      <c r="A19" s="103"/>
      <c r="B19" s="32"/>
      <c r="C19" s="32"/>
      <c r="D19" s="90"/>
      <c r="E19" s="29"/>
      <c r="F19" s="105"/>
      <c r="G19" s="230"/>
      <c r="H19" s="107"/>
      <c r="I19" s="103"/>
      <c r="M19" s="216"/>
    </row>
    <row r="20" spans="1:13" s="10" customFormat="1" ht="89.25">
      <c r="A20" s="103"/>
      <c r="B20" s="32" t="s">
        <v>259</v>
      </c>
      <c r="C20" s="32"/>
      <c r="D20" s="90" t="s">
        <v>167</v>
      </c>
      <c r="E20" s="104" t="s">
        <v>19</v>
      </c>
      <c r="F20" s="105">
        <v>5</v>
      </c>
      <c r="G20" s="230"/>
      <c r="H20" s="107">
        <f>F20*G20</f>
        <v>0</v>
      </c>
      <c r="I20" s="103"/>
      <c r="M20" s="216"/>
    </row>
    <row r="21" spans="1:13" s="10" customFormat="1">
      <c r="A21" s="103"/>
      <c r="B21" s="32"/>
      <c r="C21" s="32"/>
      <c r="D21" s="90"/>
      <c r="E21" s="104"/>
      <c r="F21" s="105"/>
      <c r="G21" s="106"/>
      <c r="H21" s="107"/>
      <c r="I21" s="103"/>
      <c r="M21" s="216"/>
    </row>
    <row r="22" spans="1:13" s="10" customFormat="1">
      <c r="A22" s="103"/>
      <c r="B22" s="52"/>
      <c r="C22" s="52"/>
      <c r="D22" s="52" t="s">
        <v>38</v>
      </c>
      <c r="E22" s="52"/>
      <c r="F22" s="52"/>
      <c r="G22" s="52"/>
      <c r="H22" s="52"/>
      <c r="I22" s="52"/>
      <c r="M22" s="216"/>
    </row>
    <row r="23" spans="1:13" s="10" customFormat="1">
      <c r="A23" s="103"/>
      <c r="B23" s="32"/>
      <c r="C23" s="32"/>
      <c r="D23" s="90"/>
      <c r="E23" s="104"/>
      <c r="F23" s="105"/>
      <c r="G23" s="106"/>
      <c r="H23" s="107"/>
      <c r="I23" s="103"/>
      <c r="M23" s="216"/>
    </row>
    <row r="24" spans="1:13" s="10" customFormat="1" ht="63.75">
      <c r="A24" s="103"/>
      <c r="B24" s="32" t="s">
        <v>260</v>
      </c>
      <c r="C24" s="32"/>
      <c r="D24" s="90" t="s">
        <v>168</v>
      </c>
      <c r="E24" s="29" t="s">
        <v>19</v>
      </c>
      <c r="F24" s="105">
        <v>1</v>
      </c>
      <c r="G24" s="230"/>
      <c r="H24" s="107">
        <f>F24*G24</f>
        <v>0</v>
      </c>
      <c r="I24" s="103"/>
      <c r="M24" s="216"/>
    </row>
    <row r="25" spans="1:13" s="10" customFormat="1">
      <c r="A25" s="103"/>
      <c r="B25" s="32"/>
      <c r="C25" s="32"/>
      <c r="D25" s="61"/>
      <c r="E25" s="29"/>
      <c r="F25" s="105"/>
      <c r="G25" s="230"/>
      <c r="H25" s="107"/>
      <c r="I25" s="103"/>
      <c r="M25" s="216"/>
    </row>
    <row r="26" spans="1:13" s="10" customFormat="1" ht="25.5">
      <c r="A26" s="103"/>
      <c r="B26" s="32" t="s">
        <v>261</v>
      </c>
      <c r="C26" s="32"/>
      <c r="D26" s="90" t="s">
        <v>132</v>
      </c>
      <c r="E26" s="104" t="s">
        <v>21</v>
      </c>
      <c r="F26" s="105">
        <v>20</v>
      </c>
      <c r="G26" s="230"/>
      <c r="H26" s="107">
        <f>F26*G26</f>
        <v>0</v>
      </c>
      <c r="I26" s="103"/>
      <c r="M26" s="216"/>
    </row>
    <row r="27" spans="1:13" s="10" customFormat="1">
      <c r="A27" s="103"/>
      <c r="B27" s="32"/>
      <c r="C27" s="32"/>
      <c r="D27" s="61"/>
      <c r="E27" s="29"/>
      <c r="F27" s="105"/>
      <c r="G27" s="230"/>
      <c r="H27" s="107"/>
      <c r="I27" s="103"/>
      <c r="M27" s="216"/>
    </row>
    <row r="28" spans="1:13" s="10" customFormat="1" ht="38.25">
      <c r="A28" s="103"/>
      <c r="B28" s="32" t="s">
        <v>300</v>
      </c>
      <c r="C28" s="32"/>
      <c r="D28" s="90" t="s">
        <v>133</v>
      </c>
      <c r="E28" s="104" t="s">
        <v>19</v>
      </c>
      <c r="F28" s="105">
        <v>2</v>
      </c>
      <c r="G28" s="230"/>
      <c r="H28" s="107">
        <f>F28*G28</f>
        <v>0</v>
      </c>
      <c r="I28" s="103"/>
      <c r="M28" s="216"/>
    </row>
    <row r="29" spans="1:13" s="10" customFormat="1">
      <c r="A29" s="103"/>
      <c r="B29" s="32"/>
      <c r="C29" s="32"/>
      <c r="D29" s="90"/>
      <c r="E29" s="104"/>
      <c r="F29" s="105"/>
      <c r="G29" s="230"/>
      <c r="H29" s="107"/>
      <c r="I29" s="103"/>
      <c r="M29" s="216"/>
    </row>
    <row r="30" spans="1:13" s="10" customFormat="1">
      <c r="A30" s="103"/>
      <c r="B30" s="32" t="s">
        <v>301</v>
      </c>
      <c r="C30" s="32"/>
      <c r="D30" s="90" t="s">
        <v>231</v>
      </c>
      <c r="E30" s="104" t="s">
        <v>21</v>
      </c>
      <c r="F30" s="105">
        <v>165</v>
      </c>
      <c r="G30" s="230"/>
      <c r="H30" s="107">
        <f>F30*G30</f>
        <v>0</v>
      </c>
      <c r="I30" s="103"/>
      <c r="M30" s="216"/>
    </row>
    <row r="31" spans="1:13" s="10" customFormat="1">
      <c r="A31" s="103"/>
      <c r="B31" s="32"/>
      <c r="C31" s="32"/>
      <c r="D31" s="90"/>
      <c r="E31" s="104"/>
      <c r="F31" s="105"/>
      <c r="G31" s="230"/>
      <c r="H31" s="107"/>
      <c r="I31" s="103"/>
      <c r="M31" s="216"/>
    </row>
    <row r="32" spans="1:13" s="10" customFormat="1" ht="25.5">
      <c r="A32" s="103"/>
      <c r="B32" s="32" t="s">
        <v>302</v>
      </c>
      <c r="C32" s="32"/>
      <c r="D32" s="90" t="s">
        <v>215</v>
      </c>
      <c r="E32" s="104" t="s">
        <v>20</v>
      </c>
      <c r="F32" s="105">
        <v>170</v>
      </c>
      <c r="G32" s="230"/>
      <c r="H32" s="107">
        <f>F32*G32</f>
        <v>0</v>
      </c>
      <c r="I32" s="103"/>
      <c r="M32" s="216"/>
    </row>
    <row r="33" spans="1:13" s="10" customFormat="1">
      <c r="A33" s="103"/>
      <c r="B33" s="32"/>
      <c r="C33" s="32"/>
      <c r="D33" s="90"/>
      <c r="E33" s="104"/>
      <c r="F33" s="105"/>
      <c r="G33" s="230"/>
      <c r="H33" s="107"/>
      <c r="I33" s="103"/>
      <c r="M33" s="216"/>
    </row>
    <row r="34" spans="1:13" s="10" customFormat="1" ht="38.25">
      <c r="A34" s="103"/>
      <c r="B34" s="32" t="s">
        <v>314</v>
      </c>
      <c r="C34" s="32"/>
      <c r="D34" s="90" t="s">
        <v>50</v>
      </c>
      <c r="E34" s="29"/>
      <c r="F34" s="105"/>
      <c r="G34" s="210"/>
      <c r="H34" s="107"/>
      <c r="I34" s="103"/>
      <c r="M34" s="216"/>
    </row>
    <row r="35" spans="1:13" s="10" customFormat="1">
      <c r="A35" s="103"/>
      <c r="B35" s="32"/>
      <c r="C35" s="32"/>
      <c r="D35" s="90" t="s">
        <v>87</v>
      </c>
      <c r="E35" s="29" t="s">
        <v>21</v>
      </c>
      <c r="F35" s="105">
        <v>10</v>
      </c>
      <c r="G35" s="210"/>
      <c r="H35" s="107">
        <f>F35*G35</f>
        <v>0</v>
      </c>
      <c r="I35" s="103"/>
      <c r="M35" s="216"/>
    </row>
    <row r="36" spans="1:13" s="7" customFormat="1" ht="15">
      <c r="B36" s="8"/>
      <c r="C36" s="8"/>
      <c r="D36" s="9"/>
      <c r="E36" s="8"/>
      <c r="F36" s="13"/>
      <c r="G36" s="16"/>
      <c r="H36" s="20"/>
      <c r="I36" s="9"/>
      <c r="M36" s="215"/>
    </row>
    <row r="37" spans="1:13">
      <c r="A37" s="110"/>
      <c r="B37" s="56"/>
      <c r="C37" s="57"/>
      <c r="D37" s="57" t="s">
        <v>9</v>
      </c>
      <c r="E37" s="260" t="s">
        <v>11</v>
      </c>
      <c r="F37" s="260"/>
      <c r="G37" s="260"/>
      <c r="H37" s="202">
        <f>+SUM(H38:H65)</f>
        <v>0</v>
      </c>
      <c r="I37" s="58"/>
    </row>
    <row r="38" spans="1:13" s="88" customFormat="1">
      <c r="A38" s="111"/>
      <c r="B38" s="112"/>
      <c r="C38" s="112"/>
      <c r="D38" s="4"/>
      <c r="E38" s="112"/>
      <c r="F38" s="86"/>
      <c r="G38" s="18"/>
      <c r="H38" s="22"/>
      <c r="I38" s="35"/>
      <c r="M38" s="96"/>
    </row>
    <row r="39" spans="1:13" s="10" customFormat="1" ht="63.75">
      <c r="B39" s="29" t="s">
        <v>262</v>
      </c>
      <c r="C39" s="32"/>
      <c r="D39" s="90" t="s">
        <v>256</v>
      </c>
      <c r="E39" s="32" t="s">
        <v>22</v>
      </c>
      <c r="F39" s="86">
        <v>320</v>
      </c>
      <c r="G39" s="210"/>
      <c r="H39" s="87">
        <f>F39*G39</f>
        <v>0</v>
      </c>
      <c r="M39" s="216"/>
    </row>
    <row r="40" spans="1:13" s="10" customFormat="1">
      <c r="B40" s="29"/>
      <c r="C40" s="32"/>
      <c r="D40" s="90"/>
      <c r="E40" s="32"/>
      <c r="F40" s="86"/>
      <c r="G40" s="210"/>
      <c r="H40" s="87"/>
      <c r="M40" s="216"/>
    </row>
    <row r="41" spans="1:13" s="10" customFormat="1" ht="63.75">
      <c r="B41" s="29" t="s">
        <v>263</v>
      </c>
      <c r="C41" s="32"/>
      <c r="D41" s="90" t="s">
        <v>253</v>
      </c>
      <c r="E41" s="32" t="s">
        <v>22</v>
      </c>
      <c r="F41" s="86">
        <v>80</v>
      </c>
      <c r="G41" s="210"/>
      <c r="H41" s="87">
        <f>F41*G41</f>
        <v>0</v>
      </c>
      <c r="M41" s="216"/>
    </row>
    <row r="42" spans="1:13" s="10" customFormat="1">
      <c r="B42" s="29"/>
      <c r="C42" s="32"/>
      <c r="D42" s="90"/>
      <c r="E42" s="32"/>
      <c r="F42" s="86"/>
      <c r="G42" s="210"/>
      <c r="H42" s="87"/>
      <c r="I42" s="46"/>
      <c r="M42" s="216"/>
    </row>
    <row r="43" spans="1:13" s="10" customFormat="1" ht="38.25">
      <c r="B43" s="29" t="s">
        <v>264</v>
      </c>
      <c r="C43" s="32"/>
      <c r="D43" s="90" t="s">
        <v>28</v>
      </c>
      <c r="E43" s="32" t="s">
        <v>20</v>
      </c>
      <c r="F43" s="86">
        <v>204</v>
      </c>
      <c r="G43" s="210"/>
      <c r="H43" s="87">
        <f>F43*G43</f>
        <v>0</v>
      </c>
      <c r="M43" s="216"/>
    </row>
    <row r="44" spans="1:13" s="10" customFormat="1">
      <c r="B44" s="29"/>
      <c r="C44" s="32"/>
      <c r="D44" s="90"/>
      <c r="E44" s="32"/>
      <c r="F44" s="86"/>
      <c r="G44" s="210"/>
      <c r="H44" s="87"/>
      <c r="M44" s="216"/>
    </row>
    <row r="45" spans="1:13" s="10" customFormat="1" ht="63.75">
      <c r="B45" s="29" t="s">
        <v>265</v>
      </c>
      <c r="C45" s="32"/>
      <c r="D45" s="90" t="s">
        <v>29</v>
      </c>
      <c r="E45" s="32" t="s">
        <v>22</v>
      </c>
      <c r="F45" s="86">
        <v>32</v>
      </c>
      <c r="G45" s="210"/>
      <c r="H45" s="87">
        <f>F45*G45</f>
        <v>0</v>
      </c>
      <c r="M45" s="216"/>
    </row>
    <row r="46" spans="1:13" s="10" customFormat="1">
      <c r="B46" s="29"/>
      <c r="C46" s="32"/>
      <c r="D46" s="90"/>
      <c r="E46" s="32"/>
      <c r="F46" s="86"/>
      <c r="G46" s="210"/>
      <c r="H46" s="87"/>
      <c r="M46" s="216"/>
    </row>
    <row r="47" spans="1:13" s="10" customFormat="1" ht="63.75">
      <c r="B47" s="29" t="s">
        <v>266</v>
      </c>
      <c r="C47" s="32"/>
      <c r="D47" s="90" t="s">
        <v>64</v>
      </c>
      <c r="E47" s="32" t="s">
        <v>22</v>
      </c>
      <c r="F47" s="86">
        <v>80</v>
      </c>
      <c r="G47" s="210"/>
      <c r="H47" s="87">
        <f>F47*G47</f>
        <v>0</v>
      </c>
      <c r="M47" s="216"/>
    </row>
    <row r="48" spans="1:13" s="10" customFormat="1">
      <c r="B48" s="29"/>
      <c r="C48" s="32"/>
      <c r="D48" s="90"/>
      <c r="E48" s="32"/>
      <c r="F48" s="86"/>
      <c r="G48" s="210"/>
      <c r="H48" s="87"/>
      <c r="M48" s="216"/>
    </row>
    <row r="49" spans="2:13" s="10" customFormat="1" ht="89.25">
      <c r="B49" s="29" t="s">
        <v>267</v>
      </c>
      <c r="C49" s="32"/>
      <c r="D49" s="90" t="s">
        <v>197</v>
      </c>
      <c r="E49" s="32" t="s">
        <v>22</v>
      </c>
      <c r="F49" s="86">
        <v>125</v>
      </c>
      <c r="G49" s="210"/>
      <c r="H49" s="87">
        <f>F49*G49</f>
        <v>0</v>
      </c>
      <c r="I49" s="53" t="s">
        <v>232</v>
      </c>
      <c r="M49" s="216"/>
    </row>
    <row r="50" spans="2:13" s="10" customFormat="1">
      <c r="B50" s="29"/>
      <c r="C50" s="32"/>
      <c r="D50" s="90"/>
      <c r="E50" s="32"/>
      <c r="F50" s="86"/>
      <c r="G50" s="210"/>
      <c r="H50" s="87"/>
      <c r="I50" s="53"/>
      <c r="M50" s="216"/>
    </row>
    <row r="51" spans="2:13" s="10" customFormat="1" ht="25.5">
      <c r="B51" s="29" t="s">
        <v>268</v>
      </c>
      <c r="C51" s="32"/>
      <c r="D51" s="115" t="s">
        <v>98</v>
      </c>
      <c r="E51" s="32" t="s">
        <v>97</v>
      </c>
      <c r="F51" s="86">
        <v>5</v>
      </c>
      <c r="G51" s="210"/>
      <c r="H51" s="87">
        <f>F51*G51</f>
        <v>0</v>
      </c>
      <c r="I51" s="46"/>
      <c r="M51" s="216"/>
    </row>
    <row r="52" spans="2:13" s="10" customFormat="1">
      <c r="B52" s="29"/>
      <c r="C52" s="32"/>
      <c r="D52" s="90"/>
      <c r="E52" s="32"/>
      <c r="F52" s="86"/>
      <c r="G52" s="210"/>
      <c r="H52" s="87"/>
      <c r="I52" s="53"/>
      <c r="M52" s="216"/>
    </row>
    <row r="53" spans="2:13" s="10" customFormat="1" ht="38.25">
      <c r="B53" s="29" t="s">
        <v>269</v>
      </c>
      <c r="C53" s="32"/>
      <c r="D53" s="90" t="s">
        <v>249</v>
      </c>
      <c r="E53" s="32" t="s">
        <v>22</v>
      </c>
      <c r="F53" s="86">
        <v>260</v>
      </c>
      <c r="G53" s="210"/>
      <c r="H53" s="87">
        <f>F53*G53</f>
        <v>0</v>
      </c>
      <c r="I53" s="53" t="s">
        <v>114</v>
      </c>
      <c r="M53" s="216"/>
    </row>
    <row r="54" spans="2:13" s="10" customFormat="1">
      <c r="B54" s="29"/>
      <c r="C54" s="32"/>
      <c r="D54" s="90"/>
      <c r="E54" s="32"/>
      <c r="F54" s="86"/>
      <c r="G54" s="210"/>
      <c r="H54" s="87"/>
      <c r="M54" s="216"/>
    </row>
    <row r="55" spans="2:13" s="10" customFormat="1" ht="38.25">
      <c r="B55" s="29" t="s">
        <v>270</v>
      </c>
      <c r="C55" s="32"/>
      <c r="D55" s="90" t="s">
        <v>94</v>
      </c>
      <c r="E55" s="32" t="s">
        <v>25</v>
      </c>
      <c r="F55" s="86">
        <v>11</v>
      </c>
      <c r="G55" s="210"/>
      <c r="H55" s="87">
        <f>F55*G55</f>
        <v>0</v>
      </c>
      <c r="M55" s="216"/>
    </row>
    <row r="56" spans="2:13" s="10" customFormat="1">
      <c r="B56" s="29"/>
      <c r="C56" s="32"/>
      <c r="D56" s="90"/>
      <c r="E56" s="32"/>
      <c r="F56" s="86"/>
      <c r="G56" s="210"/>
      <c r="H56" s="87"/>
      <c r="M56" s="216"/>
    </row>
    <row r="57" spans="2:13" s="10" customFormat="1">
      <c r="B57" s="29" t="s">
        <v>271</v>
      </c>
      <c r="C57" s="32"/>
      <c r="D57" s="90" t="s">
        <v>41</v>
      </c>
      <c r="E57" s="32" t="s">
        <v>25</v>
      </c>
      <c r="F57" s="86">
        <v>2</v>
      </c>
      <c r="G57" s="210"/>
      <c r="H57" s="87">
        <f>F57*G57</f>
        <v>0</v>
      </c>
      <c r="M57" s="216"/>
    </row>
    <row r="58" spans="2:13" s="10" customFormat="1">
      <c r="B58" s="29"/>
      <c r="C58" s="32"/>
      <c r="D58" s="90"/>
      <c r="E58" s="32"/>
      <c r="F58" s="86"/>
      <c r="G58" s="210"/>
      <c r="H58" s="87"/>
      <c r="M58" s="216"/>
    </row>
    <row r="59" spans="2:13" s="10" customFormat="1" ht="38.25">
      <c r="B59" s="29" t="s">
        <v>272</v>
      </c>
      <c r="C59" s="32"/>
      <c r="D59" s="90" t="s">
        <v>43</v>
      </c>
      <c r="E59" s="32" t="s">
        <v>25</v>
      </c>
      <c r="F59" s="86">
        <v>2</v>
      </c>
      <c r="G59" s="210"/>
      <c r="H59" s="87">
        <f>F59*G59</f>
        <v>0</v>
      </c>
      <c r="M59" s="216"/>
    </row>
    <row r="60" spans="2:13" s="10" customFormat="1">
      <c r="B60" s="29"/>
      <c r="C60" s="32"/>
      <c r="D60" s="90"/>
      <c r="E60" s="32"/>
      <c r="F60" s="86"/>
      <c r="G60" s="210"/>
      <c r="H60" s="87"/>
      <c r="M60" s="216"/>
    </row>
    <row r="61" spans="2:13" s="10" customFormat="1" ht="38.25">
      <c r="B61" s="29" t="s">
        <v>273</v>
      </c>
      <c r="C61" s="32"/>
      <c r="D61" s="38" t="s">
        <v>42</v>
      </c>
      <c r="E61" s="32" t="s">
        <v>25</v>
      </c>
      <c r="F61" s="86">
        <v>2</v>
      </c>
      <c r="G61" s="210"/>
      <c r="H61" s="87">
        <f>F61*G61</f>
        <v>0</v>
      </c>
      <c r="M61" s="216"/>
    </row>
    <row r="62" spans="2:13" s="10" customFormat="1">
      <c r="B62" s="29"/>
      <c r="C62" s="32"/>
      <c r="D62" s="38"/>
      <c r="E62" s="32"/>
      <c r="F62" s="86"/>
      <c r="G62" s="210"/>
      <c r="H62" s="87"/>
      <c r="M62" s="216"/>
    </row>
    <row r="63" spans="2:13" s="10" customFormat="1" ht="51">
      <c r="B63" s="32" t="s">
        <v>274</v>
      </c>
      <c r="C63" s="32"/>
      <c r="D63" s="124" t="s">
        <v>185</v>
      </c>
      <c r="E63" s="32" t="s">
        <v>101</v>
      </c>
      <c r="F63" s="117">
        <v>1</v>
      </c>
      <c r="G63" s="210"/>
      <c r="H63" s="87">
        <f>F63*G63</f>
        <v>0</v>
      </c>
      <c r="M63" s="216"/>
    </row>
    <row r="64" spans="2:13" s="10" customFormat="1">
      <c r="B64" s="29"/>
      <c r="C64" s="32"/>
      <c r="D64" s="38"/>
      <c r="E64" s="32"/>
      <c r="F64" s="86"/>
      <c r="G64" s="210"/>
      <c r="H64" s="87"/>
      <c r="M64" s="216"/>
    </row>
    <row r="65" spans="1:15" s="10" customFormat="1" ht="25.5">
      <c r="B65" s="29" t="s">
        <v>303</v>
      </c>
      <c r="C65" s="32"/>
      <c r="D65" s="116" t="s">
        <v>40</v>
      </c>
      <c r="E65" s="32" t="s">
        <v>21</v>
      </c>
      <c r="F65" s="117">
        <f>F16</f>
        <v>204</v>
      </c>
      <c r="G65" s="210"/>
      <c r="H65" s="87">
        <f>F65*G65</f>
        <v>0</v>
      </c>
      <c r="M65" s="216"/>
    </row>
    <row r="66" spans="1:15" s="88" customFormat="1">
      <c r="A66" s="111"/>
      <c r="B66" s="112"/>
      <c r="C66" s="112"/>
      <c r="D66" s="118"/>
      <c r="E66" s="112"/>
      <c r="F66" s="119"/>
      <c r="G66" s="113"/>
      <c r="H66" s="120"/>
      <c r="I66" s="35"/>
      <c r="M66" s="96"/>
    </row>
    <row r="67" spans="1:15" s="88" customFormat="1">
      <c r="B67" s="56"/>
      <c r="C67" s="57"/>
      <c r="D67" s="57" t="s">
        <v>372</v>
      </c>
      <c r="E67" s="57"/>
      <c r="F67" s="260" t="s">
        <v>351</v>
      </c>
      <c r="G67" s="260"/>
      <c r="H67" s="202">
        <f>SUM(H69:H115)</f>
        <v>0</v>
      </c>
      <c r="I67" s="58"/>
      <c r="M67" s="96"/>
    </row>
    <row r="68" spans="1:15" s="88" customFormat="1">
      <c r="B68" s="34"/>
      <c r="C68" s="34"/>
      <c r="D68" s="3"/>
      <c r="E68" s="34"/>
      <c r="F68" s="91"/>
      <c r="G68" s="17"/>
      <c r="H68" s="87"/>
      <c r="I68" s="35"/>
      <c r="M68" s="96"/>
    </row>
    <row r="69" spans="1:15" s="88" customFormat="1" ht="51">
      <c r="B69" s="32" t="s">
        <v>275</v>
      </c>
      <c r="C69" s="32"/>
      <c r="D69" s="90" t="s">
        <v>344</v>
      </c>
      <c r="E69" s="34"/>
      <c r="F69" s="86"/>
      <c r="G69" s="210"/>
      <c r="H69" s="87"/>
      <c r="I69" s="95" t="s">
        <v>86</v>
      </c>
      <c r="K69" s="32"/>
      <c r="L69" s="32"/>
      <c r="M69" s="90"/>
      <c r="N69" s="34"/>
      <c r="O69" s="86"/>
    </row>
    <row r="70" spans="1:15" s="88" customFormat="1">
      <c r="B70" s="32"/>
      <c r="C70" s="32"/>
      <c r="D70" s="90" t="s">
        <v>68</v>
      </c>
      <c r="E70" s="34" t="s">
        <v>21</v>
      </c>
      <c r="F70" s="86">
        <f>F16</f>
        <v>204</v>
      </c>
      <c r="G70" s="41"/>
      <c r="H70" s="87">
        <f>F70*G70</f>
        <v>0</v>
      </c>
      <c r="I70" s="35"/>
      <c r="K70" s="32"/>
      <c r="L70" s="32"/>
      <c r="M70" s="90"/>
      <c r="N70" s="34"/>
      <c r="O70" s="86"/>
    </row>
    <row r="71" spans="1:15" s="88" customFormat="1">
      <c r="B71" s="34"/>
      <c r="C71" s="34"/>
      <c r="D71" s="3"/>
      <c r="E71" s="34"/>
      <c r="F71" s="86"/>
      <c r="G71" s="237"/>
      <c r="H71" s="87"/>
      <c r="I71" s="35"/>
      <c r="K71" s="34"/>
      <c r="L71" s="34"/>
      <c r="M71" s="3"/>
      <c r="N71" s="34"/>
      <c r="O71" s="86"/>
    </row>
    <row r="72" spans="1:15" s="88" customFormat="1" ht="51">
      <c r="B72" s="32" t="s">
        <v>276</v>
      </c>
      <c r="C72" s="32"/>
      <c r="D72" s="90" t="s">
        <v>345</v>
      </c>
      <c r="E72" s="34"/>
      <c r="F72" s="86"/>
      <c r="G72" s="237"/>
      <c r="H72" s="87"/>
      <c r="I72" s="35"/>
      <c r="K72" s="32"/>
      <c r="L72" s="32"/>
      <c r="M72" s="90"/>
      <c r="N72" s="34"/>
      <c r="O72" s="86"/>
    </row>
    <row r="73" spans="1:15" s="88" customFormat="1">
      <c r="B73" s="32"/>
      <c r="C73" s="32"/>
      <c r="D73" s="90" t="s">
        <v>121</v>
      </c>
      <c r="E73" s="34" t="s">
        <v>19</v>
      </c>
      <c r="F73" s="91">
        <v>2</v>
      </c>
      <c r="G73" s="33"/>
      <c r="H73" s="87">
        <f>F73*G73</f>
        <v>0</v>
      </c>
      <c r="I73" s="35" t="s">
        <v>118</v>
      </c>
      <c r="K73" s="32"/>
      <c r="L73" s="32"/>
      <c r="M73" s="90"/>
      <c r="N73" s="34"/>
      <c r="O73" s="91"/>
    </row>
    <row r="74" spans="1:15" s="88" customFormat="1" ht="38.25">
      <c r="B74" s="32"/>
      <c r="C74" s="32"/>
      <c r="D74" s="90" t="s">
        <v>121</v>
      </c>
      <c r="E74" s="34" t="s">
        <v>19</v>
      </c>
      <c r="F74" s="91">
        <v>1</v>
      </c>
      <c r="G74" s="33"/>
      <c r="H74" s="87">
        <f>F74*G74</f>
        <v>0</v>
      </c>
      <c r="I74" s="35" t="s">
        <v>181</v>
      </c>
      <c r="K74" s="34"/>
      <c r="L74" s="34"/>
      <c r="M74" s="90"/>
      <c r="N74" s="34"/>
      <c r="O74" s="86"/>
    </row>
    <row r="75" spans="1:15" s="88" customFormat="1" ht="38.25">
      <c r="B75" s="32"/>
      <c r="C75" s="32"/>
      <c r="D75" s="90" t="s">
        <v>31</v>
      </c>
      <c r="E75" s="34" t="s">
        <v>19</v>
      </c>
      <c r="F75" s="91">
        <v>1</v>
      </c>
      <c r="G75" s="33"/>
      <c r="H75" s="87">
        <f>F75*G75</f>
        <v>0</v>
      </c>
      <c r="I75" s="35" t="s">
        <v>181</v>
      </c>
      <c r="K75" s="34"/>
      <c r="L75" s="34"/>
      <c r="M75" s="90"/>
      <c r="N75" s="34"/>
      <c r="O75" s="91"/>
    </row>
    <row r="76" spans="1:15" s="88" customFormat="1">
      <c r="B76" s="34"/>
      <c r="C76" s="34"/>
      <c r="D76" s="90"/>
      <c r="E76" s="34"/>
      <c r="F76" s="86"/>
      <c r="G76" s="41"/>
      <c r="H76" s="87"/>
      <c r="I76" s="35"/>
      <c r="K76" s="34"/>
      <c r="L76" s="34"/>
      <c r="M76" s="90"/>
      <c r="N76" s="34"/>
      <c r="O76" s="86"/>
    </row>
    <row r="77" spans="1:15" s="88" customFormat="1">
      <c r="B77" s="34"/>
      <c r="C77" s="34"/>
      <c r="D77" s="90" t="s">
        <v>33</v>
      </c>
      <c r="E77" s="34" t="s">
        <v>32</v>
      </c>
      <c r="F77" s="86">
        <v>1</v>
      </c>
      <c r="G77" s="41"/>
      <c r="H77" s="87">
        <f>F77*G77</f>
        <v>0</v>
      </c>
      <c r="I77" s="35"/>
      <c r="K77" s="34"/>
      <c r="L77" s="34"/>
      <c r="M77" s="90"/>
      <c r="N77" s="34"/>
      <c r="O77" s="86"/>
    </row>
    <row r="78" spans="1:15" s="88" customFormat="1">
      <c r="B78" s="34"/>
      <c r="C78" s="34"/>
      <c r="D78" s="90"/>
      <c r="E78" s="34"/>
      <c r="F78" s="86"/>
      <c r="G78" s="234"/>
      <c r="H78" s="87"/>
      <c r="I78" s="35"/>
      <c r="K78" s="34"/>
      <c r="L78" s="34"/>
      <c r="M78" s="90"/>
      <c r="N78" s="34"/>
      <c r="O78" s="86"/>
    </row>
    <row r="79" spans="1:15" s="88" customFormat="1" ht="51">
      <c r="B79" s="34"/>
      <c r="C79" s="34"/>
      <c r="D79" s="121" t="s">
        <v>165</v>
      </c>
      <c r="E79" s="34" t="s">
        <v>32</v>
      </c>
      <c r="F79" s="86">
        <v>2</v>
      </c>
      <c r="G79" s="41"/>
      <c r="H79" s="87">
        <f>F79*G79</f>
        <v>0</v>
      </c>
      <c r="I79" s="35"/>
      <c r="K79" s="34"/>
      <c r="L79" s="34"/>
      <c r="M79" s="90"/>
      <c r="N79" s="34"/>
      <c r="O79" s="91"/>
    </row>
    <row r="80" spans="1:15" s="88" customFormat="1">
      <c r="B80" s="34"/>
      <c r="C80" s="34"/>
      <c r="D80" s="90"/>
      <c r="E80" s="34"/>
      <c r="F80" s="86"/>
      <c r="G80" s="41"/>
      <c r="H80" s="87"/>
      <c r="I80" s="35"/>
      <c r="K80" s="32"/>
      <c r="L80" s="32"/>
      <c r="M80" s="90"/>
      <c r="N80" s="34"/>
      <c r="O80" s="91"/>
    </row>
    <row r="81" spans="2:15" s="88" customFormat="1">
      <c r="B81" s="34"/>
      <c r="C81" s="34"/>
      <c r="D81" s="35" t="s">
        <v>67</v>
      </c>
      <c r="E81" s="34" t="s">
        <v>19</v>
      </c>
      <c r="F81" s="86">
        <v>1</v>
      </c>
      <c r="G81" s="41"/>
      <c r="H81" s="87">
        <f>F81*G81</f>
        <v>0</v>
      </c>
      <c r="I81" s="35"/>
      <c r="K81" s="34"/>
      <c r="L81" s="34"/>
      <c r="M81" s="90"/>
      <c r="N81" s="34"/>
      <c r="O81" s="91"/>
    </row>
    <row r="82" spans="2:15" s="88" customFormat="1">
      <c r="B82" s="34"/>
      <c r="C82" s="34"/>
      <c r="D82" s="90"/>
      <c r="E82" s="34"/>
      <c r="F82" s="91"/>
      <c r="G82" s="17"/>
      <c r="H82" s="87"/>
      <c r="I82" s="35"/>
      <c r="K82" s="34"/>
      <c r="L82" s="34"/>
      <c r="M82" s="35"/>
      <c r="N82" s="34"/>
      <c r="O82" s="91"/>
    </row>
    <row r="83" spans="2:15" s="88" customFormat="1" ht="38.25">
      <c r="B83" s="32" t="s">
        <v>277</v>
      </c>
      <c r="C83" s="32"/>
      <c r="D83" s="90" t="s">
        <v>346</v>
      </c>
      <c r="E83" s="34"/>
      <c r="F83" s="91"/>
      <c r="G83" s="17"/>
      <c r="H83" s="87"/>
      <c r="I83" s="35"/>
      <c r="K83" s="34"/>
      <c r="L83" s="34"/>
      <c r="M83" s="35"/>
      <c r="N83" s="34"/>
      <c r="O83" s="91"/>
    </row>
    <row r="84" spans="2:15" s="88" customFormat="1">
      <c r="B84" s="34"/>
      <c r="C84" s="34"/>
      <c r="D84" s="90" t="s">
        <v>65</v>
      </c>
      <c r="E84" s="34" t="s">
        <v>19</v>
      </c>
      <c r="F84" s="91">
        <v>1</v>
      </c>
      <c r="G84" s="33"/>
      <c r="H84" s="87">
        <f>F84*G84</f>
        <v>0</v>
      </c>
      <c r="I84" s="35"/>
      <c r="K84" s="34"/>
      <c r="L84" s="34"/>
      <c r="M84" s="35"/>
      <c r="N84" s="34"/>
      <c r="O84" s="91"/>
    </row>
    <row r="85" spans="2:15" s="88" customFormat="1">
      <c r="B85" s="34"/>
      <c r="C85" s="34"/>
      <c r="D85" s="90" t="s">
        <v>81</v>
      </c>
      <c r="E85" s="34" t="s">
        <v>19</v>
      </c>
      <c r="F85" s="91">
        <v>3</v>
      </c>
      <c r="G85" s="33"/>
      <c r="H85" s="87">
        <f>F85*G85</f>
        <v>0</v>
      </c>
      <c r="I85" s="35"/>
      <c r="K85" s="34"/>
      <c r="L85" s="34"/>
      <c r="M85" s="35"/>
      <c r="N85" s="34"/>
      <c r="O85" s="91"/>
    </row>
    <row r="86" spans="2:15" s="88" customFormat="1">
      <c r="B86" s="34"/>
      <c r="C86" s="34"/>
      <c r="D86" s="35"/>
      <c r="E86" s="34"/>
      <c r="F86" s="91"/>
      <c r="G86" s="233"/>
      <c r="H86" s="87"/>
      <c r="I86" s="35"/>
      <c r="K86" s="34"/>
      <c r="L86" s="34"/>
      <c r="M86" s="35"/>
      <c r="N86" s="34"/>
      <c r="O86" s="91"/>
    </row>
    <row r="87" spans="2:15" s="88" customFormat="1" ht="25.5">
      <c r="B87" s="34"/>
      <c r="C87" s="34"/>
      <c r="D87" s="35" t="s">
        <v>59</v>
      </c>
      <c r="E87" s="34" t="s">
        <v>19</v>
      </c>
      <c r="F87" s="91">
        <v>2</v>
      </c>
      <c r="G87" s="33"/>
      <c r="H87" s="87">
        <f>F87*G87</f>
        <v>0</v>
      </c>
      <c r="I87" s="95" t="s">
        <v>86</v>
      </c>
      <c r="K87" s="34"/>
      <c r="L87" s="34"/>
      <c r="M87" s="35"/>
      <c r="N87" s="34"/>
      <c r="O87" s="91"/>
    </row>
    <row r="88" spans="2:15" s="88" customFormat="1" ht="25.5">
      <c r="B88" s="34"/>
      <c r="C88" s="34"/>
      <c r="D88" s="35" t="s">
        <v>60</v>
      </c>
      <c r="E88" s="34" t="s">
        <v>19</v>
      </c>
      <c r="F88" s="91">
        <v>2</v>
      </c>
      <c r="G88" s="33"/>
      <c r="H88" s="87">
        <f>F88*G88</f>
        <v>0</v>
      </c>
      <c r="I88" s="95" t="s">
        <v>86</v>
      </c>
      <c r="K88" s="34"/>
      <c r="L88" s="34"/>
      <c r="M88" s="35"/>
      <c r="N88" s="34"/>
      <c r="O88" s="91"/>
    </row>
    <row r="89" spans="2:15" s="88" customFormat="1" ht="25.5">
      <c r="B89" s="34"/>
      <c r="C89" s="34"/>
      <c r="D89" s="35" t="s">
        <v>66</v>
      </c>
      <c r="E89" s="34" t="s">
        <v>19</v>
      </c>
      <c r="F89" s="91">
        <v>1</v>
      </c>
      <c r="G89" s="33"/>
      <c r="H89" s="87">
        <f>F89*G89</f>
        <v>0</v>
      </c>
      <c r="I89" s="95" t="s">
        <v>86</v>
      </c>
      <c r="K89" s="34"/>
      <c r="L89" s="34"/>
      <c r="M89" s="35"/>
      <c r="N89" s="34"/>
      <c r="O89" s="91"/>
    </row>
    <row r="90" spans="2:15" s="88" customFormat="1">
      <c r="B90" s="34"/>
      <c r="C90" s="34"/>
      <c r="D90" s="35"/>
      <c r="E90" s="34"/>
      <c r="F90" s="91"/>
      <c r="G90" s="233"/>
      <c r="H90" s="87"/>
      <c r="I90" s="35"/>
      <c r="K90" s="34"/>
      <c r="L90" s="34"/>
      <c r="M90" s="35"/>
      <c r="N90" s="34"/>
      <c r="O90" s="86"/>
    </row>
    <row r="91" spans="2:15" s="88" customFormat="1">
      <c r="B91" s="34"/>
      <c r="C91" s="34"/>
      <c r="D91" s="35" t="s">
        <v>34</v>
      </c>
      <c r="E91" s="34" t="s">
        <v>19</v>
      </c>
      <c r="F91" s="91">
        <v>1</v>
      </c>
      <c r="G91" s="33"/>
      <c r="H91" s="87">
        <f>F91*G91</f>
        <v>0</v>
      </c>
      <c r="I91" s="35"/>
      <c r="K91" s="34"/>
      <c r="L91" s="34"/>
      <c r="M91" s="35"/>
      <c r="N91" s="34"/>
      <c r="O91" s="86"/>
    </row>
    <row r="92" spans="2:15" s="88" customFormat="1">
      <c r="B92" s="34"/>
      <c r="C92" s="34"/>
      <c r="D92" s="35"/>
      <c r="E92" s="34"/>
      <c r="F92" s="91"/>
      <c r="G92" s="233"/>
      <c r="H92" s="87"/>
      <c r="I92" s="35"/>
      <c r="K92" s="34"/>
      <c r="L92" s="34"/>
      <c r="M92" s="35"/>
      <c r="N92" s="34"/>
      <c r="O92" s="91"/>
    </row>
    <row r="93" spans="2:15" s="88" customFormat="1">
      <c r="B93" s="34"/>
      <c r="C93" s="34"/>
      <c r="D93" s="35" t="s">
        <v>35</v>
      </c>
      <c r="E93" s="34" t="s">
        <v>19</v>
      </c>
      <c r="F93" s="86">
        <v>3</v>
      </c>
      <c r="G93" s="41"/>
      <c r="H93" s="87">
        <f>F93*G93</f>
        <v>0</v>
      </c>
      <c r="I93" s="96"/>
      <c r="K93" s="34"/>
      <c r="L93" s="34"/>
      <c r="M93" s="35"/>
      <c r="N93" s="34"/>
      <c r="O93" s="86"/>
    </row>
    <row r="94" spans="2:15" s="88" customFormat="1">
      <c r="B94" s="34"/>
      <c r="C94" s="34"/>
      <c r="D94" s="35"/>
      <c r="E94" s="34"/>
      <c r="F94" s="86"/>
      <c r="G94" s="234"/>
      <c r="H94" s="87"/>
      <c r="I94" s="35"/>
      <c r="K94" s="34"/>
      <c r="L94" s="34"/>
      <c r="M94" s="35"/>
      <c r="N94" s="34"/>
      <c r="O94" s="86"/>
    </row>
    <row r="95" spans="2:15" s="88" customFormat="1">
      <c r="B95" s="34"/>
      <c r="C95" s="34"/>
      <c r="D95" s="35" t="s">
        <v>36</v>
      </c>
      <c r="E95" s="34" t="s">
        <v>19</v>
      </c>
      <c r="F95" s="91">
        <v>1</v>
      </c>
      <c r="G95" s="33"/>
      <c r="H95" s="87">
        <f>F95*G95</f>
        <v>0</v>
      </c>
      <c r="I95" s="35"/>
      <c r="K95" s="34"/>
      <c r="L95" s="34"/>
      <c r="M95" s="35"/>
      <c r="N95" s="34"/>
      <c r="O95" s="86"/>
    </row>
    <row r="96" spans="2:15" s="88" customFormat="1">
      <c r="B96" s="34"/>
      <c r="C96" s="34"/>
      <c r="D96" s="35" t="s">
        <v>117</v>
      </c>
      <c r="E96" s="34" t="s">
        <v>19</v>
      </c>
      <c r="F96" s="91">
        <v>1</v>
      </c>
      <c r="G96" s="33"/>
      <c r="H96" s="87">
        <f>F96*G96</f>
        <v>0</v>
      </c>
      <c r="I96" s="35"/>
      <c r="K96" s="34"/>
      <c r="L96" s="34"/>
      <c r="M96" s="35"/>
      <c r="N96" s="34"/>
      <c r="O96" s="86"/>
    </row>
    <row r="97" spans="2:15" s="88" customFormat="1">
      <c r="B97" s="34"/>
      <c r="C97" s="34"/>
      <c r="D97" s="35" t="s">
        <v>116</v>
      </c>
      <c r="E97" s="34" t="s">
        <v>19</v>
      </c>
      <c r="F97" s="91">
        <v>4</v>
      </c>
      <c r="G97" s="33"/>
      <c r="H97" s="87">
        <f>F97*G97</f>
        <v>0</v>
      </c>
      <c r="I97" s="35"/>
      <c r="K97" s="34"/>
      <c r="L97" s="34"/>
      <c r="M97" s="35"/>
      <c r="N97" s="34"/>
      <c r="O97" s="91"/>
    </row>
    <row r="98" spans="2:15" s="88" customFormat="1">
      <c r="B98" s="34"/>
      <c r="C98" s="34"/>
      <c r="D98" s="35"/>
      <c r="E98" s="34"/>
      <c r="F98" s="86"/>
      <c r="G98" s="234"/>
      <c r="H98" s="87"/>
      <c r="I98" s="35"/>
      <c r="K98" s="39"/>
      <c r="L98" s="39"/>
      <c r="M98" s="35"/>
      <c r="N98" s="34"/>
      <c r="O98" s="86"/>
    </row>
    <row r="99" spans="2:15" s="88" customFormat="1" ht="25.5">
      <c r="B99" s="34"/>
      <c r="C99" s="34"/>
      <c r="D99" s="35" t="s">
        <v>37</v>
      </c>
      <c r="E99" s="34" t="s">
        <v>19</v>
      </c>
      <c r="F99" s="86">
        <v>5</v>
      </c>
      <c r="G99" s="41"/>
      <c r="H99" s="87">
        <f>F99*G99</f>
        <v>0</v>
      </c>
      <c r="I99" s="95" t="s">
        <v>86</v>
      </c>
      <c r="K99" s="39"/>
      <c r="L99" s="39"/>
      <c r="M99" s="35"/>
      <c r="N99" s="34"/>
      <c r="O99" s="86"/>
    </row>
    <row r="100" spans="2:15" s="88" customFormat="1">
      <c r="B100" s="34"/>
      <c r="C100" s="34"/>
      <c r="D100" s="35"/>
      <c r="E100" s="34"/>
      <c r="F100" s="86"/>
      <c r="G100" s="234"/>
      <c r="H100" s="87"/>
      <c r="I100" s="35"/>
      <c r="K100" s="39"/>
      <c r="L100" s="39"/>
      <c r="M100" s="35"/>
      <c r="N100" s="34"/>
      <c r="O100" s="86"/>
    </row>
    <row r="101" spans="2:15" s="88" customFormat="1">
      <c r="B101" s="34"/>
      <c r="C101" s="34"/>
      <c r="D101" s="35" t="s">
        <v>198</v>
      </c>
      <c r="E101" s="34" t="s">
        <v>19</v>
      </c>
      <c r="F101" s="86">
        <v>1</v>
      </c>
      <c r="G101" s="41"/>
      <c r="H101" s="87">
        <f>F101*G101</f>
        <v>0</v>
      </c>
      <c r="I101" s="35"/>
      <c r="K101" s="39"/>
      <c r="L101" s="39"/>
      <c r="M101" s="90"/>
      <c r="N101" s="34"/>
      <c r="O101" s="86"/>
    </row>
    <row r="102" spans="2:15" s="88" customFormat="1">
      <c r="B102" s="34"/>
      <c r="C102" s="34"/>
      <c r="D102" s="35"/>
      <c r="E102" s="34"/>
      <c r="F102" s="86"/>
      <c r="G102" s="234"/>
      <c r="H102" s="87"/>
      <c r="I102" s="35"/>
      <c r="K102" s="39"/>
      <c r="L102" s="39"/>
      <c r="M102" s="90"/>
      <c r="N102" s="34"/>
      <c r="O102" s="86"/>
    </row>
    <row r="103" spans="2:15" s="88" customFormat="1">
      <c r="B103" s="34"/>
      <c r="C103" s="34"/>
      <c r="D103" s="35" t="s">
        <v>67</v>
      </c>
      <c r="E103" s="34" t="s">
        <v>19</v>
      </c>
      <c r="F103" s="86">
        <v>1</v>
      </c>
      <c r="G103" s="41"/>
      <c r="H103" s="87">
        <f>F103*G103</f>
        <v>0</v>
      </c>
      <c r="I103" s="35"/>
      <c r="K103" s="39"/>
      <c r="L103" s="39"/>
      <c r="M103" s="90"/>
      <c r="N103" s="34"/>
      <c r="O103" s="86"/>
    </row>
    <row r="104" spans="2:15" s="88" customFormat="1">
      <c r="B104" s="34"/>
      <c r="C104" s="34"/>
      <c r="D104" s="35"/>
      <c r="E104" s="34"/>
      <c r="F104" s="91"/>
      <c r="G104" s="33"/>
      <c r="H104" s="87"/>
      <c r="I104" s="35"/>
      <c r="K104" s="39"/>
      <c r="L104" s="39"/>
      <c r="M104" s="92"/>
      <c r="N104" s="81"/>
      <c r="O104" s="93"/>
    </row>
    <row r="105" spans="2:15" s="88" customFormat="1" ht="25.5">
      <c r="B105" s="39" t="s">
        <v>278</v>
      </c>
      <c r="C105" s="39"/>
      <c r="D105" s="35" t="s">
        <v>151</v>
      </c>
      <c r="E105" s="34"/>
      <c r="F105" s="86"/>
      <c r="G105" s="41"/>
      <c r="H105" s="87"/>
      <c r="I105" s="35"/>
      <c r="K105" s="39"/>
      <c r="L105" s="39"/>
      <c r="M105" s="35"/>
      <c r="N105" s="34"/>
      <c r="O105" s="86"/>
    </row>
    <row r="106" spans="2:15" s="88" customFormat="1">
      <c r="B106" s="39"/>
      <c r="C106" s="39"/>
      <c r="D106" s="35" t="s">
        <v>147</v>
      </c>
      <c r="E106" s="34" t="s">
        <v>101</v>
      </c>
      <c r="F106" s="86">
        <v>1</v>
      </c>
      <c r="G106" s="41"/>
      <c r="H106" s="87">
        <f>SUM(F106*G106)</f>
        <v>0</v>
      </c>
      <c r="K106" s="39"/>
      <c r="L106" s="39"/>
      <c r="M106" s="44"/>
      <c r="N106" s="34"/>
      <c r="O106" s="86"/>
    </row>
    <row r="107" spans="2:15" s="88" customFormat="1">
      <c r="B107" s="39"/>
      <c r="C107" s="39"/>
      <c r="D107" s="35"/>
      <c r="E107" s="34"/>
      <c r="F107" s="86"/>
      <c r="G107" s="41"/>
      <c r="H107" s="87"/>
      <c r="K107" s="39"/>
      <c r="L107" s="39"/>
      <c r="M107" s="44"/>
      <c r="N107" s="34"/>
      <c r="O107" s="86"/>
    </row>
    <row r="108" spans="2:15" s="88" customFormat="1" ht="38.25">
      <c r="B108" s="32" t="s">
        <v>279</v>
      </c>
      <c r="C108" s="32"/>
      <c r="D108" s="90" t="s">
        <v>365</v>
      </c>
      <c r="E108" s="34"/>
      <c r="F108" s="91"/>
      <c r="G108" s="17"/>
      <c r="H108" s="87"/>
      <c r="I108" s="35"/>
      <c r="K108" s="39"/>
      <c r="L108" s="39"/>
      <c r="M108" s="44"/>
      <c r="N108" s="34"/>
      <c r="O108" s="86"/>
    </row>
    <row r="109" spans="2:15" s="88" customFormat="1" ht="25.5">
      <c r="B109" s="34"/>
      <c r="C109" s="34"/>
      <c r="D109" s="90" t="s">
        <v>192</v>
      </c>
      <c r="E109" s="34" t="s">
        <v>19</v>
      </c>
      <c r="F109" s="86">
        <v>1</v>
      </c>
      <c r="G109" s="41"/>
      <c r="H109" s="87">
        <f>F109*G109</f>
        <v>0</v>
      </c>
      <c r="I109" s="35" t="s">
        <v>193</v>
      </c>
      <c r="K109" s="39"/>
      <c r="L109" s="39"/>
      <c r="M109" s="44"/>
      <c r="N109" s="34"/>
      <c r="O109" s="86"/>
    </row>
    <row r="110" spans="2:15" s="88" customFormat="1">
      <c r="B110" s="39"/>
      <c r="C110" s="39"/>
      <c r="D110" s="35"/>
      <c r="E110" s="34"/>
      <c r="F110" s="86"/>
      <c r="G110" s="235"/>
      <c r="H110" s="87"/>
      <c r="K110" s="39"/>
      <c r="L110" s="39"/>
      <c r="M110" s="44"/>
      <c r="N110" s="34"/>
      <c r="O110" s="86"/>
    </row>
    <row r="111" spans="2:15" s="88" customFormat="1" ht="51">
      <c r="B111" s="39" t="s">
        <v>280</v>
      </c>
      <c r="C111" s="39"/>
      <c r="D111" s="90" t="s">
        <v>348</v>
      </c>
      <c r="E111" s="34"/>
      <c r="F111" s="86"/>
      <c r="G111" s="41"/>
      <c r="H111" s="87"/>
      <c r="K111" s="39"/>
      <c r="L111" s="39"/>
      <c r="M111" s="44"/>
      <c r="N111" s="34"/>
      <c r="O111" s="86"/>
    </row>
    <row r="112" spans="2:15" s="88" customFormat="1">
      <c r="B112" s="39"/>
      <c r="C112" s="39"/>
      <c r="D112" s="90" t="s">
        <v>68</v>
      </c>
      <c r="E112" s="34" t="s">
        <v>19</v>
      </c>
      <c r="F112" s="86">
        <v>6</v>
      </c>
      <c r="G112" s="41"/>
      <c r="H112" s="87">
        <f>SUM(F112*G112)</f>
        <v>0</v>
      </c>
      <c r="M112" s="96"/>
    </row>
    <row r="113" spans="2:13" s="88" customFormat="1">
      <c r="B113" s="39"/>
      <c r="C113" s="39"/>
      <c r="D113" s="90"/>
      <c r="E113" s="34"/>
      <c r="F113" s="86"/>
      <c r="G113" s="41"/>
      <c r="H113" s="87"/>
      <c r="M113" s="96"/>
    </row>
    <row r="114" spans="2:13" s="88" customFormat="1" ht="38.25">
      <c r="B114" s="39" t="s">
        <v>281</v>
      </c>
      <c r="C114" s="39"/>
      <c r="D114" s="92" t="s">
        <v>349</v>
      </c>
      <c r="E114" s="81" t="s">
        <v>19</v>
      </c>
      <c r="F114" s="93">
        <v>6</v>
      </c>
      <c r="G114" s="236"/>
      <c r="H114" s="94">
        <f>F114*G114</f>
        <v>0</v>
      </c>
      <c r="I114" s="95" t="s">
        <v>88</v>
      </c>
      <c r="M114" s="96"/>
    </row>
    <row r="115" spans="2:13" s="88" customFormat="1">
      <c r="B115" s="39"/>
      <c r="C115" s="39"/>
      <c r="D115" s="35"/>
      <c r="E115" s="34"/>
      <c r="F115" s="86"/>
      <c r="G115" s="235"/>
      <c r="H115" s="87"/>
      <c r="I115" s="35"/>
      <c r="M115" s="96"/>
    </row>
    <row r="116" spans="2:13" s="88" customFormat="1">
      <c r="B116" s="39"/>
      <c r="C116" s="39"/>
      <c r="D116" s="44"/>
      <c r="E116" s="34"/>
      <c r="F116" s="86"/>
      <c r="G116" s="41"/>
      <c r="H116" s="87"/>
      <c r="I116" s="35"/>
      <c r="M116" s="96"/>
    </row>
    <row r="117" spans="2:13" s="88" customFormat="1">
      <c r="B117" s="39"/>
      <c r="C117" s="39"/>
      <c r="D117" s="44"/>
      <c r="E117" s="34"/>
      <c r="F117" s="86"/>
      <c r="G117" s="41"/>
      <c r="H117" s="87"/>
      <c r="I117" s="35"/>
      <c r="M117" s="96"/>
    </row>
    <row r="118" spans="2:13" s="88" customFormat="1">
      <c r="B118" s="56"/>
      <c r="C118" s="57"/>
      <c r="D118" s="57" t="s">
        <v>142</v>
      </c>
      <c r="E118" s="260" t="s">
        <v>69</v>
      </c>
      <c r="F118" s="260"/>
      <c r="G118" s="260"/>
      <c r="H118" s="212">
        <f>SUM(H120:H137)</f>
        <v>0</v>
      </c>
      <c r="I118" s="58"/>
      <c r="M118" s="96"/>
    </row>
    <row r="119" spans="2:13" s="88" customFormat="1">
      <c r="B119" s="62"/>
      <c r="C119" s="62"/>
      <c r="D119" s="62"/>
      <c r="E119" s="62"/>
      <c r="F119" s="63"/>
      <c r="G119" s="63"/>
      <c r="H119" s="63"/>
      <c r="I119" s="62"/>
      <c r="M119" s="96"/>
    </row>
    <row r="120" spans="2:13" s="88" customFormat="1" ht="25.5">
      <c r="B120" s="88" t="s">
        <v>290</v>
      </c>
      <c r="C120" s="122"/>
      <c r="D120" s="90" t="s">
        <v>169</v>
      </c>
      <c r="E120" s="109" t="s">
        <v>170</v>
      </c>
      <c r="F120" s="91">
        <v>112</v>
      </c>
      <c r="G120" s="232"/>
      <c r="H120" s="87">
        <f>F120*G120</f>
        <v>0</v>
      </c>
      <c r="I120" s="62"/>
      <c r="M120" s="96"/>
    </row>
    <row r="121" spans="2:13" s="88" customFormat="1">
      <c r="C121" s="122"/>
      <c r="D121" s="90"/>
      <c r="E121" s="109"/>
      <c r="F121" s="91"/>
      <c r="G121" s="232"/>
      <c r="H121" s="87"/>
      <c r="I121" s="62"/>
      <c r="M121" s="96"/>
    </row>
    <row r="122" spans="2:13" s="88" customFormat="1" ht="38.25">
      <c r="B122" s="88" t="s">
        <v>291</v>
      </c>
      <c r="C122" s="122"/>
      <c r="D122" s="90" t="s">
        <v>199</v>
      </c>
      <c r="E122" s="109" t="s">
        <v>22</v>
      </c>
      <c r="F122" s="91">
        <v>66</v>
      </c>
      <c r="G122" s="232"/>
      <c r="H122" s="87">
        <f>F122*G122</f>
        <v>0</v>
      </c>
      <c r="I122" s="62"/>
      <c r="M122" s="96"/>
    </row>
    <row r="123" spans="2:13" s="88" customFormat="1">
      <c r="C123" s="122"/>
      <c r="D123" s="90"/>
      <c r="E123" s="109"/>
      <c r="F123" s="91"/>
      <c r="G123" s="232"/>
      <c r="H123" s="87"/>
      <c r="I123" s="62"/>
      <c r="M123" s="96"/>
    </row>
    <row r="124" spans="2:13" s="88" customFormat="1" ht="25.5">
      <c r="B124" s="88" t="s">
        <v>292</v>
      </c>
      <c r="C124" s="122"/>
      <c r="D124" s="90" t="s">
        <v>172</v>
      </c>
      <c r="E124" s="109" t="s">
        <v>22</v>
      </c>
      <c r="F124" s="91">
        <v>80</v>
      </c>
      <c r="G124" s="232"/>
      <c r="H124" s="87">
        <f>F124*G124</f>
        <v>0</v>
      </c>
      <c r="I124" s="62"/>
      <c r="M124" s="96"/>
    </row>
    <row r="125" spans="2:13" s="88" customFormat="1">
      <c r="C125" s="32"/>
      <c r="D125" s="90"/>
      <c r="E125" s="34"/>
      <c r="F125" s="91"/>
      <c r="G125" s="232"/>
      <c r="H125" s="87"/>
      <c r="I125" s="62"/>
      <c r="M125" s="96"/>
    </row>
    <row r="126" spans="2:13" s="88" customFormat="1" ht="25.5">
      <c r="B126" s="88" t="s">
        <v>293</v>
      </c>
      <c r="C126" s="32"/>
      <c r="D126" s="90" t="s">
        <v>134</v>
      </c>
      <c r="E126" s="34" t="s">
        <v>19</v>
      </c>
      <c r="F126" s="91">
        <v>5</v>
      </c>
      <c r="G126" s="232"/>
      <c r="H126" s="87">
        <f>F126*G126</f>
        <v>0</v>
      </c>
      <c r="I126" s="62"/>
      <c r="M126" s="96"/>
    </row>
    <row r="127" spans="2:13" s="88" customFormat="1">
      <c r="C127" s="32"/>
      <c r="D127" s="90"/>
      <c r="E127" s="34"/>
      <c r="F127" s="91"/>
      <c r="G127" s="33"/>
      <c r="H127" s="87"/>
      <c r="I127" s="62"/>
      <c r="M127" s="96"/>
    </row>
    <row r="128" spans="2:13" s="88" customFormat="1">
      <c r="B128" s="88" t="s">
        <v>294</v>
      </c>
      <c r="C128" s="32"/>
      <c r="D128" s="90" t="s">
        <v>71</v>
      </c>
      <c r="E128" s="34" t="s">
        <v>20</v>
      </c>
      <c r="F128" s="91">
        <v>112</v>
      </c>
      <c r="G128" s="33"/>
      <c r="H128" s="87">
        <f>F128*G128</f>
        <v>0</v>
      </c>
      <c r="I128" s="62"/>
      <c r="M128" s="96"/>
    </row>
    <row r="129" spans="1:13" s="88" customFormat="1">
      <c r="C129" s="62"/>
      <c r="D129" s="62"/>
      <c r="E129" s="62"/>
      <c r="F129" s="63"/>
      <c r="G129" s="63"/>
      <c r="H129" s="63"/>
      <c r="I129" s="62"/>
      <c r="M129" s="96"/>
    </row>
    <row r="130" spans="1:13" s="88" customFormat="1" ht="38.25">
      <c r="B130" s="88" t="s">
        <v>295</v>
      </c>
      <c r="C130" s="32"/>
      <c r="D130" s="90" t="s">
        <v>70</v>
      </c>
      <c r="E130" s="34" t="s">
        <v>20</v>
      </c>
      <c r="F130" s="91">
        <f>F128</f>
        <v>112</v>
      </c>
      <c r="G130" s="33"/>
      <c r="H130" s="87">
        <f>F130*G130</f>
        <v>0</v>
      </c>
      <c r="I130" s="62"/>
      <c r="M130" s="96"/>
    </row>
    <row r="131" spans="1:13" s="88" customFormat="1">
      <c r="C131" s="32"/>
      <c r="D131" s="90"/>
      <c r="E131" s="34"/>
      <c r="F131" s="91"/>
      <c r="G131" s="33"/>
      <c r="H131" s="87"/>
      <c r="I131" s="62"/>
      <c r="M131" s="96"/>
    </row>
    <row r="132" spans="1:13" s="88" customFormat="1" ht="51">
      <c r="B132" s="88" t="s">
        <v>296</v>
      </c>
      <c r="C132" s="32"/>
      <c r="D132" s="90" t="s">
        <v>72</v>
      </c>
      <c r="E132" s="34" t="s">
        <v>20</v>
      </c>
      <c r="F132" s="91">
        <f>F130</f>
        <v>112</v>
      </c>
      <c r="G132" s="33"/>
      <c r="H132" s="87">
        <f>F132*G132</f>
        <v>0</v>
      </c>
      <c r="I132" s="62"/>
      <c r="M132" s="96"/>
    </row>
    <row r="133" spans="1:13" s="88" customFormat="1">
      <c r="C133" s="32"/>
      <c r="D133" s="90"/>
      <c r="E133" s="34"/>
      <c r="F133" s="91"/>
      <c r="G133" s="33"/>
      <c r="H133" s="87"/>
      <c r="I133" s="62"/>
      <c r="M133" s="96"/>
    </row>
    <row r="134" spans="1:13" s="88" customFormat="1" ht="38.25">
      <c r="B134" s="88" t="s">
        <v>318</v>
      </c>
      <c r="C134" s="32"/>
      <c r="D134" s="90" t="s">
        <v>128</v>
      </c>
      <c r="E134" s="34" t="s">
        <v>21</v>
      </c>
      <c r="F134" s="91">
        <v>20</v>
      </c>
      <c r="G134" s="33"/>
      <c r="H134" s="87">
        <f>F134*G134</f>
        <v>0</v>
      </c>
      <c r="I134" s="62"/>
      <c r="M134" s="96"/>
    </row>
    <row r="135" spans="1:13" s="88" customFormat="1">
      <c r="C135" s="32"/>
      <c r="D135" s="90"/>
      <c r="E135" s="34"/>
      <c r="F135" s="91"/>
      <c r="G135" s="33"/>
      <c r="H135" s="87"/>
      <c r="I135" s="62"/>
      <c r="M135" s="96"/>
    </row>
    <row r="136" spans="1:13" s="88" customFormat="1">
      <c r="B136" s="88" t="s">
        <v>319</v>
      </c>
      <c r="C136" s="32"/>
      <c r="D136" s="90" t="s">
        <v>73</v>
      </c>
      <c r="E136" s="34" t="s">
        <v>20</v>
      </c>
      <c r="F136" s="91">
        <v>125</v>
      </c>
      <c r="G136" s="33"/>
      <c r="H136" s="87">
        <f>F136*G136</f>
        <v>0</v>
      </c>
      <c r="I136" s="62"/>
      <c r="M136" s="96"/>
    </row>
    <row r="137" spans="1:13" s="88" customFormat="1">
      <c r="B137" s="32"/>
      <c r="C137" s="32"/>
      <c r="D137" s="90"/>
      <c r="E137" s="34"/>
      <c r="F137" s="91"/>
      <c r="G137" s="33"/>
      <c r="H137" s="87"/>
      <c r="I137" s="62"/>
      <c r="M137" s="96"/>
    </row>
    <row r="138" spans="1:13">
      <c r="B138" s="56"/>
      <c r="C138" s="57"/>
      <c r="D138" s="57" t="s">
        <v>143</v>
      </c>
      <c r="E138" s="57"/>
      <c r="F138" s="260" t="s">
        <v>12</v>
      </c>
      <c r="G138" s="260"/>
      <c r="H138" s="202">
        <f>SUM(H140:H152)</f>
        <v>0</v>
      </c>
      <c r="I138" s="58"/>
    </row>
    <row r="139" spans="1:13">
      <c r="D139" s="3"/>
      <c r="G139" s="17"/>
      <c r="H139" s="21"/>
      <c r="I139" s="35"/>
    </row>
    <row r="140" spans="1:13" s="10" customFormat="1">
      <c r="A140" s="29"/>
      <c r="B140" s="29" t="s">
        <v>297</v>
      </c>
      <c r="C140" s="32"/>
      <c r="D140" s="90" t="s">
        <v>23</v>
      </c>
      <c r="E140" s="31" t="s">
        <v>24</v>
      </c>
      <c r="F140" s="91">
        <v>10</v>
      </c>
      <c r="G140" s="210"/>
      <c r="H140" s="87">
        <f>F140*G140</f>
        <v>0</v>
      </c>
      <c r="M140" s="216"/>
    </row>
    <row r="141" spans="1:13" s="10" customFormat="1">
      <c r="C141" s="32"/>
      <c r="D141" s="90"/>
      <c r="E141" s="31"/>
      <c r="F141" s="91"/>
      <c r="G141" s="210"/>
      <c r="H141" s="87"/>
      <c r="M141" s="216"/>
    </row>
    <row r="142" spans="1:13" s="10" customFormat="1">
      <c r="A142" s="29"/>
      <c r="B142" s="29" t="s">
        <v>298</v>
      </c>
      <c r="C142" s="32"/>
      <c r="D142" s="90" t="s">
        <v>39</v>
      </c>
      <c r="E142" s="31" t="s">
        <v>24</v>
      </c>
      <c r="F142" s="91">
        <v>10</v>
      </c>
      <c r="G142" s="210"/>
      <c r="H142" s="87">
        <f>F142*G142</f>
        <v>0</v>
      </c>
      <c r="M142" s="216"/>
    </row>
    <row r="143" spans="1:13" s="204" customFormat="1">
      <c r="C143" s="32"/>
      <c r="D143" s="90"/>
      <c r="E143" s="31"/>
      <c r="F143" s="91"/>
      <c r="G143" s="210"/>
      <c r="H143" s="87"/>
      <c r="I143" s="92"/>
    </row>
    <row r="144" spans="1:13" s="10" customFormat="1" ht="25.5">
      <c r="A144" s="29"/>
      <c r="B144" s="29" t="s">
        <v>320</v>
      </c>
      <c r="C144" s="32"/>
      <c r="D144" s="90" t="s">
        <v>51</v>
      </c>
      <c r="E144" s="31" t="s">
        <v>21</v>
      </c>
      <c r="F144" s="86">
        <f>F16</f>
        <v>204</v>
      </c>
      <c r="G144" s="210"/>
      <c r="H144" s="87">
        <f>F144*G144</f>
        <v>0</v>
      </c>
      <c r="M144" s="216"/>
    </row>
    <row r="145" spans="1:13" s="10" customFormat="1">
      <c r="C145" s="32"/>
      <c r="D145" s="90"/>
      <c r="E145" s="31"/>
      <c r="F145" s="86"/>
      <c r="G145" s="210"/>
      <c r="H145" s="87"/>
      <c r="M145" s="216"/>
    </row>
    <row r="146" spans="1:13" s="10" customFormat="1" ht="25.5">
      <c r="A146" s="29"/>
      <c r="B146" s="29" t="s">
        <v>321</v>
      </c>
      <c r="C146" s="32"/>
      <c r="D146" s="90" t="s">
        <v>52</v>
      </c>
      <c r="E146" s="31" t="s">
        <v>25</v>
      </c>
      <c r="F146" s="86">
        <v>1</v>
      </c>
      <c r="G146" s="210"/>
      <c r="H146" s="87">
        <f>F146*G146</f>
        <v>0</v>
      </c>
      <c r="M146" s="216"/>
    </row>
    <row r="147" spans="1:13" s="10" customFormat="1">
      <c r="C147" s="32"/>
      <c r="D147" s="90"/>
      <c r="E147" s="31"/>
      <c r="F147" s="86"/>
      <c r="G147" s="210"/>
      <c r="H147" s="87"/>
      <c r="M147" s="216"/>
    </row>
    <row r="148" spans="1:13" s="10" customFormat="1" ht="25.5">
      <c r="A148" s="29"/>
      <c r="B148" s="29" t="s">
        <v>322</v>
      </c>
      <c r="C148" s="32"/>
      <c r="D148" s="90" t="s">
        <v>48</v>
      </c>
      <c r="E148" s="31" t="s">
        <v>21</v>
      </c>
      <c r="F148" s="86">
        <f>F144</f>
        <v>204</v>
      </c>
      <c r="G148" s="210"/>
      <c r="H148" s="87">
        <f>F148*G148</f>
        <v>0</v>
      </c>
      <c r="M148" s="216"/>
    </row>
    <row r="149" spans="1:13" s="10" customFormat="1">
      <c r="C149" s="32"/>
      <c r="D149" s="90"/>
      <c r="E149" s="31"/>
      <c r="F149" s="86"/>
      <c r="G149" s="210"/>
      <c r="H149" s="87"/>
      <c r="M149" s="216"/>
    </row>
    <row r="150" spans="1:13" s="10" customFormat="1" ht="38.25">
      <c r="A150" s="29"/>
      <c r="B150" s="29" t="s">
        <v>323</v>
      </c>
      <c r="C150" s="32"/>
      <c r="D150" s="90" t="s">
        <v>53</v>
      </c>
      <c r="E150" s="31" t="s">
        <v>25</v>
      </c>
      <c r="F150" s="86">
        <v>1</v>
      </c>
      <c r="G150" s="210"/>
      <c r="H150" s="87">
        <f>F150*G150</f>
        <v>0</v>
      </c>
      <c r="M150" s="216"/>
    </row>
    <row r="151" spans="1:13" s="10" customFormat="1">
      <c r="C151" s="32"/>
      <c r="D151" s="90"/>
      <c r="E151" s="31"/>
      <c r="F151" s="86"/>
      <c r="G151" s="210"/>
      <c r="H151" s="87"/>
      <c r="M151" s="216"/>
    </row>
    <row r="152" spans="1:13" s="10" customFormat="1" ht="25.5">
      <c r="A152" s="29"/>
      <c r="B152" s="29" t="s">
        <v>324</v>
      </c>
      <c r="C152" s="32"/>
      <c r="D152" s="90" t="s">
        <v>95</v>
      </c>
      <c r="E152" s="31" t="s">
        <v>25</v>
      </c>
      <c r="F152" s="86">
        <v>3</v>
      </c>
      <c r="G152" s="210"/>
      <c r="H152" s="87">
        <f>F152*G152</f>
        <v>0</v>
      </c>
      <c r="M152" s="216"/>
    </row>
    <row r="153" spans="1:13">
      <c r="D153" s="35"/>
      <c r="H153" s="87"/>
      <c r="I153" s="35"/>
    </row>
    <row r="154" spans="1:13">
      <c r="B154" s="56"/>
      <c r="C154" s="57"/>
      <c r="D154" s="57" t="s">
        <v>144</v>
      </c>
      <c r="E154" s="57"/>
      <c r="F154" s="260" t="s">
        <v>46</v>
      </c>
      <c r="G154" s="260"/>
      <c r="H154" s="202">
        <f>SUM(H156:H158)</f>
        <v>0</v>
      </c>
      <c r="I154" s="58"/>
    </row>
    <row r="155" spans="1:13">
      <c r="D155" s="3"/>
      <c r="G155" s="17"/>
      <c r="H155" s="87"/>
      <c r="I155" s="35"/>
    </row>
    <row r="156" spans="1:13" s="99" customFormat="1" ht="25.5">
      <c r="B156" s="34" t="s">
        <v>299</v>
      </c>
      <c r="C156" s="39"/>
      <c r="D156" s="90" t="s">
        <v>44</v>
      </c>
      <c r="E156" s="109" t="s">
        <v>20</v>
      </c>
      <c r="F156" s="86">
        <f>F158*2</f>
        <v>408</v>
      </c>
      <c r="G156" s="210"/>
      <c r="H156" s="87">
        <f>F156*G156</f>
        <v>0</v>
      </c>
      <c r="I156" s="108"/>
      <c r="M156" s="217"/>
    </row>
    <row r="157" spans="1:13" s="99" customFormat="1">
      <c r="B157" s="34"/>
      <c r="C157" s="39"/>
      <c r="D157" s="90"/>
      <c r="E157" s="109"/>
      <c r="F157" s="86"/>
      <c r="G157" s="210"/>
      <c r="H157" s="87"/>
      <c r="I157" s="108"/>
      <c r="M157" s="217"/>
    </row>
    <row r="158" spans="1:13" s="99" customFormat="1">
      <c r="B158" s="34" t="s">
        <v>325</v>
      </c>
      <c r="C158" s="39"/>
      <c r="D158" s="90" t="s">
        <v>45</v>
      </c>
      <c r="E158" s="109" t="s">
        <v>21</v>
      </c>
      <c r="F158" s="86">
        <f>F16</f>
        <v>204</v>
      </c>
      <c r="G158" s="210"/>
      <c r="H158" s="87">
        <f>F158*G158</f>
        <v>0</v>
      </c>
      <c r="I158" s="108"/>
      <c r="M158" s="217"/>
    </row>
    <row r="159" spans="1:13">
      <c r="D159" s="35"/>
      <c r="H159" s="87"/>
      <c r="I159" s="35"/>
    </row>
    <row r="160" spans="1:13">
      <c r="B160" s="56"/>
      <c r="C160" s="57"/>
      <c r="D160" s="57" t="s">
        <v>145</v>
      </c>
      <c r="E160" s="260" t="s">
        <v>26</v>
      </c>
      <c r="F160" s="260"/>
      <c r="G160" s="260"/>
      <c r="H160" s="202">
        <f>H162</f>
        <v>0</v>
      </c>
      <c r="I160" s="58"/>
    </row>
    <row r="161" spans="2:13">
      <c r="D161" s="3"/>
      <c r="G161" s="17"/>
      <c r="H161" s="87"/>
      <c r="I161" s="35"/>
    </row>
    <row r="162" spans="2:13" s="10" customFormat="1" ht="25.5">
      <c r="B162" s="29" t="s">
        <v>326</v>
      </c>
      <c r="C162" s="32"/>
      <c r="D162" s="90" t="s">
        <v>47</v>
      </c>
      <c r="E162" s="104" t="s">
        <v>25</v>
      </c>
      <c r="F162" s="91">
        <v>0.1</v>
      </c>
      <c r="G162" s="210">
        <f>SUM(E165:E170)</f>
        <v>0</v>
      </c>
      <c r="H162" s="87">
        <f>F162*G162</f>
        <v>0</v>
      </c>
      <c r="I162" s="103"/>
      <c r="M162" s="216"/>
    </row>
    <row r="163" spans="2:13" ht="51" customHeight="1">
      <c r="D163" s="3"/>
      <c r="H163" s="87"/>
      <c r="I163" s="35"/>
    </row>
    <row r="164" spans="2:13">
      <c r="D164" s="3"/>
      <c r="H164" s="87"/>
      <c r="I164" s="35"/>
    </row>
    <row r="165" spans="2:13">
      <c r="D165" s="26" t="str">
        <f>D12</f>
        <v>1 PREDDELA</v>
      </c>
      <c r="E165" s="27">
        <f>H12</f>
        <v>0</v>
      </c>
    </row>
    <row r="166" spans="2:13">
      <c r="D166" s="26" t="str">
        <f>D37</f>
        <v>2 ZEMELJSKA DELA IN TEMELJENJE</v>
      </c>
      <c r="E166" s="27">
        <f>H37</f>
        <v>0</v>
      </c>
    </row>
    <row r="167" spans="2:13">
      <c r="D167" s="26" t="str">
        <f>D67</f>
        <v>3 MONTAŽNA DELA</v>
      </c>
      <c r="E167" s="27">
        <f>H67</f>
        <v>0</v>
      </c>
    </row>
    <row r="168" spans="2:13">
      <c r="D168" s="64" t="str">
        <f>D118</f>
        <v>5 VOZIŠČNE KONSTRUKCIJE</v>
      </c>
      <c r="E168" s="27">
        <f>H118</f>
        <v>0</v>
      </c>
    </row>
    <row r="169" spans="2:13">
      <c r="D169" s="24" t="str">
        <f>D138</f>
        <v>6 TUJE STORITVE</v>
      </c>
      <c r="E169" s="25">
        <f>H138</f>
        <v>0</v>
      </c>
    </row>
    <row r="170" spans="2:13">
      <c r="D170" s="30" t="str">
        <f>D154</f>
        <v>7 ZAKLJUČNA DELA</v>
      </c>
      <c r="E170" s="25">
        <f>H154</f>
        <v>0</v>
      </c>
    </row>
    <row r="171" spans="2:13">
      <c r="D171" s="30" t="str">
        <f>D160</f>
        <v>8 NEPREDVIDENA DELA</v>
      </c>
      <c r="E171" s="25">
        <f>H160</f>
        <v>0</v>
      </c>
    </row>
    <row r="172" spans="2:13">
      <c r="D172" s="37"/>
      <c r="E172" s="36"/>
    </row>
    <row r="173" spans="2:13">
      <c r="D173" s="54" t="s">
        <v>14</v>
      </c>
      <c r="E173" s="55">
        <f>+SUM(E165:E171)</f>
        <v>0</v>
      </c>
    </row>
    <row r="174" spans="2:13">
      <c r="D174" s="28"/>
      <c r="E174" s="49"/>
    </row>
    <row r="175" spans="2:13">
      <c r="D175" s="30" t="s">
        <v>74</v>
      </c>
      <c r="E175" s="50">
        <f>0.22*E173</f>
        <v>0</v>
      </c>
    </row>
    <row r="176" spans="2:13">
      <c r="D176" s="28"/>
      <c r="E176" s="49"/>
    </row>
    <row r="177" spans="2:9">
      <c r="D177" s="48" t="s">
        <v>15</v>
      </c>
      <c r="E177" s="51">
        <f>+SUM(E173:E175)</f>
        <v>0</v>
      </c>
    </row>
    <row r="178" spans="2:9">
      <c r="D178" s="65"/>
      <c r="E178" s="66"/>
      <c r="H178" s="146" t="s">
        <v>341</v>
      </c>
    </row>
    <row r="179" spans="2:9">
      <c r="H179" s="143"/>
    </row>
    <row r="180" spans="2:9">
      <c r="B180" s="47"/>
      <c r="C180" s="47"/>
      <c r="D180" s="97"/>
      <c r="E180" s="97"/>
      <c r="F180" s="46"/>
      <c r="G180" s="17"/>
      <c r="H180" s="146" t="s">
        <v>342</v>
      </c>
      <c r="I180" s="97"/>
    </row>
    <row r="181" spans="2:9" ht="18" customHeight="1">
      <c r="F181" s="46"/>
    </row>
  </sheetData>
  <mergeCells count="12">
    <mergeCell ref="E160:G160"/>
    <mergeCell ref="E37:G37"/>
    <mergeCell ref="F67:G67"/>
    <mergeCell ref="E118:G118"/>
    <mergeCell ref="F138:G138"/>
    <mergeCell ref="F154:G154"/>
    <mergeCell ref="F12:G12"/>
    <mergeCell ref="C3:H3"/>
    <mergeCell ref="C4:D4"/>
    <mergeCell ref="C5:F5"/>
    <mergeCell ref="C6:F6"/>
    <mergeCell ref="D8:H8"/>
  </mergeCells>
  <pageMargins left="0.78740157480314965" right="0.39370078740157483" top="0.98425196850393704" bottom="0.78740157480314965" header="0" footer="0.19685039370078741"/>
  <pageSetup paperSize="9" scale="89" orientation="landscape" r:id="rId1"/>
  <headerFooter>
    <oddFooter>&amp;CStran &amp;P od &amp;N</oddFooter>
  </headerFooter>
  <rowBreaks count="4" manualBreakCount="4">
    <brk id="21" min="1" max="8" man="1"/>
    <brk id="36" min="1" max="8" man="1"/>
    <brk id="147" min="1" max="8" man="1"/>
    <brk id="181" min="1" max="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rgb="FF92D050"/>
  </sheetPr>
  <dimension ref="A2:O139"/>
  <sheetViews>
    <sheetView showZeros="0" zoomScaleNormal="100" zoomScaleSheetLayoutView="70" workbookViewId="0">
      <pane ySplit="10" topLeftCell="A95" activePane="bottomLeft" state="frozen"/>
      <selection activeCell="I86" sqref="A1:IV65536"/>
      <selection pane="bottomLeft" activeCell="H126" sqref="H126"/>
    </sheetView>
  </sheetViews>
  <sheetFormatPr defaultRowHeight="12.75"/>
  <cols>
    <col min="1" max="1" width="9.140625" style="97"/>
    <col min="2" max="3" width="10.7109375" style="29" customWidth="1"/>
    <col min="4" max="4" width="51.140625" style="44" customWidth="1"/>
    <col min="5" max="5" width="13.7109375" style="29" customWidth="1"/>
    <col min="6" max="6" width="12.7109375" style="91" customWidth="1"/>
    <col min="7" max="7" width="15.7109375" style="33" customWidth="1"/>
    <col min="8" max="8" width="15.7109375" style="100" customWidth="1"/>
    <col min="9" max="9" width="21.7109375" style="44" customWidth="1"/>
    <col min="10" max="12" width="9.140625" style="97"/>
    <col min="13" max="13" width="55.42578125" style="213" customWidth="1"/>
    <col min="14" max="16384" width="9.140625" style="97"/>
  </cols>
  <sheetData>
    <row r="2" spans="1:13" ht="0.75" customHeight="1">
      <c r="B2" s="10" t="s">
        <v>16</v>
      </c>
      <c r="C2" s="42" t="s">
        <v>91</v>
      </c>
      <c r="D2" s="98"/>
      <c r="E2" s="99"/>
      <c r="F2" s="86"/>
    </row>
    <row r="3" spans="1:13" s="101" customFormat="1" ht="15" hidden="1" customHeight="1">
      <c r="B3" s="10" t="s">
        <v>62</v>
      </c>
      <c r="C3" s="248" t="s">
        <v>89</v>
      </c>
      <c r="D3" s="248"/>
      <c r="E3" s="248"/>
      <c r="F3" s="248"/>
      <c r="G3" s="261"/>
      <c r="H3" s="261"/>
      <c r="M3" s="44"/>
    </row>
    <row r="4" spans="1:13" s="101" customFormat="1" ht="12.75" hidden="1" customHeight="1">
      <c r="B4" s="10"/>
      <c r="C4" s="248" t="s">
        <v>63</v>
      </c>
      <c r="D4" s="248"/>
      <c r="E4" s="60"/>
      <c r="F4" s="60"/>
      <c r="G4" s="102"/>
      <c r="H4" s="100"/>
      <c r="M4" s="44"/>
    </row>
    <row r="5" spans="1:13" s="101" customFormat="1" ht="12.75" hidden="1" customHeight="1">
      <c r="B5" s="10" t="s">
        <v>54</v>
      </c>
      <c r="C5" s="248" t="s">
        <v>90</v>
      </c>
      <c r="D5" s="251"/>
      <c r="E5" s="251"/>
      <c r="F5" s="251"/>
      <c r="G5" s="102"/>
      <c r="H5" s="100"/>
      <c r="M5" s="44"/>
    </row>
    <row r="6" spans="1:13" s="101" customFormat="1" hidden="1">
      <c r="B6" s="10" t="s">
        <v>17</v>
      </c>
      <c r="C6" s="252" t="s">
        <v>85</v>
      </c>
      <c r="D6" s="252"/>
      <c r="E6" s="252"/>
      <c r="F6" s="252"/>
      <c r="G6" s="102"/>
      <c r="H6" s="100"/>
      <c r="M6" s="44"/>
    </row>
    <row r="7" spans="1:13" s="101" customFormat="1" hidden="1">
      <c r="B7" s="10" t="s">
        <v>18</v>
      </c>
      <c r="C7" s="11" t="s">
        <v>230</v>
      </c>
      <c r="D7" s="11"/>
      <c r="E7" s="11"/>
      <c r="F7" s="11"/>
      <c r="G7" s="102"/>
      <c r="H7" s="100"/>
      <c r="M7" s="44"/>
    </row>
    <row r="8" spans="1:13" s="101" customFormat="1" ht="72.75" hidden="1" customHeight="1">
      <c r="C8" s="11"/>
      <c r="D8" s="262" t="s">
        <v>210</v>
      </c>
      <c r="E8" s="262"/>
      <c r="F8" s="262"/>
      <c r="G8" s="262"/>
      <c r="H8" s="262"/>
      <c r="M8" s="44"/>
    </row>
    <row r="9" spans="1:13" s="5" customFormat="1" ht="9.75" hidden="1" customHeight="1">
      <c r="B9" s="6"/>
      <c r="C9" s="6"/>
      <c r="D9" s="1"/>
      <c r="E9" s="6"/>
      <c r="F9" s="12"/>
      <c r="G9" s="15"/>
      <c r="H9" s="19"/>
      <c r="I9" s="1"/>
      <c r="M9" s="214"/>
    </row>
    <row r="10" spans="1:13" s="23" customFormat="1" ht="32.1" customHeight="1" thickBot="1">
      <c r="B10" s="59" t="s">
        <v>0</v>
      </c>
      <c r="C10" s="59" t="s">
        <v>4</v>
      </c>
      <c r="D10" s="59" t="s">
        <v>2</v>
      </c>
      <c r="E10" s="59" t="s">
        <v>5</v>
      </c>
      <c r="F10" s="59" t="s">
        <v>1</v>
      </c>
      <c r="G10" s="59" t="s">
        <v>6</v>
      </c>
      <c r="H10" s="59" t="s">
        <v>13</v>
      </c>
      <c r="I10" s="59" t="s">
        <v>3</v>
      </c>
    </row>
    <row r="11" spans="1:13" s="7" customFormat="1" ht="15">
      <c r="B11" s="8"/>
      <c r="C11" s="8"/>
      <c r="D11" s="9"/>
      <c r="E11" s="8"/>
      <c r="F11" s="13"/>
      <c r="G11" s="16"/>
      <c r="H11" s="20"/>
      <c r="I11" s="9"/>
      <c r="M11" s="215"/>
    </row>
    <row r="12" spans="1:13">
      <c r="B12" s="56"/>
      <c r="C12" s="57"/>
      <c r="D12" s="57" t="s">
        <v>7</v>
      </c>
      <c r="E12" s="57"/>
      <c r="F12" s="260" t="s">
        <v>10</v>
      </c>
      <c r="G12" s="260"/>
      <c r="H12" s="202">
        <f>SUM(H16:H26)</f>
        <v>0</v>
      </c>
      <c r="I12" s="58"/>
    </row>
    <row r="13" spans="1:13" s="88" customFormat="1">
      <c r="B13" s="34"/>
      <c r="C13" s="34"/>
      <c r="D13" s="3"/>
      <c r="E13" s="34"/>
      <c r="F13" s="86"/>
      <c r="M13" s="96"/>
    </row>
    <row r="14" spans="1:13">
      <c r="B14" s="52"/>
      <c r="C14" s="52"/>
      <c r="D14" s="52" t="s">
        <v>8</v>
      </c>
      <c r="E14" s="52"/>
      <c r="F14" s="52"/>
      <c r="G14" s="52"/>
      <c r="H14" s="52"/>
      <c r="I14" s="52"/>
    </row>
    <row r="15" spans="1:13">
      <c r="D15" s="2"/>
      <c r="G15" s="97"/>
      <c r="H15" s="88"/>
      <c r="I15" s="88"/>
    </row>
    <row r="16" spans="1:13" s="10" customFormat="1" ht="63.75">
      <c r="A16" s="103"/>
      <c r="B16" s="32" t="s">
        <v>257</v>
      </c>
      <c r="C16" s="32"/>
      <c r="D16" s="90" t="s">
        <v>166</v>
      </c>
      <c r="E16" s="104" t="s">
        <v>21</v>
      </c>
      <c r="F16" s="105">
        <v>19</v>
      </c>
      <c r="G16" s="230"/>
      <c r="H16" s="107">
        <f>F16*G16</f>
        <v>0</v>
      </c>
      <c r="I16" s="103"/>
      <c r="M16" s="216"/>
    </row>
    <row r="17" spans="1:13" s="10" customFormat="1">
      <c r="A17" s="103"/>
      <c r="B17" s="32"/>
      <c r="C17" s="32"/>
      <c r="D17" s="90"/>
      <c r="E17" s="104"/>
      <c r="F17" s="105"/>
      <c r="G17" s="230"/>
      <c r="H17" s="107"/>
      <c r="I17" s="103"/>
      <c r="M17" s="216"/>
    </row>
    <row r="18" spans="1:13" s="10" customFormat="1" ht="38.25">
      <c r="A18" s="103"/>
      <c r="B18" s="32" t="s">
        <v>258</v>
      </c>
      <c r="C18" s="32"/>
      <c r="D18" s="90" t="s">
        <v>27</v>
      </c>
      <c r="E18" s="29" t="s">
        <v>19</v>
      </c>
      <c r="F18" s="105">
        <v>3</v>
      </c>
      <c r="G18" s="230"/>
      <c r="H18" s="107">
        <f>F18*G18</f>
        <v>0</v>
      </c>
      <c r="I18" s="103"/>
      <c r="M18" s="216"/>
    </row>
    <row r="19" spans="1:13" s="10" customFormat="1">
      <c r="A19" s="103"/>
      <c r="B19" s="32"/>
      <c r="C19" s="32"/>
      <c r="D19" s="90"/>
      <c r="E19" s="29"/>
      <c r="F19" s="105"/>
      <c r="G19" s="230"/>
      <c r="H19" s="107"/>
      <c r="I19" s="103"/>
      <c r="M19" s="216"/>
    </row>
    <row r="20" spans="1:13" s="10" customFormat="1" ht="89.25">
      <c r="A20" s="103"/>
      <c r="B20" s="32" t="s">
        <v>259</v>
      </c>
      <c r="C20" s="32"/>
      <c r="D20" s="90" t="s">
        <v>167</v>
      </c>
      <c r="E20" s="104" t="s">
        <v>19</v>
      </c>
      <c r="F20" s="105">
        <v>1</v>
      </c>
      <c r="G20" s="230"/>
      <c r="H20" s="107">
        <f>F20*G20</f>
        <v>0</v>
      </c>
      <c r="I20" s="103"/>
      <c r="M20" s="216"/>
    </row>
    <row r="21" spans="1:13" s="10" customFormat="1">
      <c r="A21" s="103"/>
      <c r="B21" s="32"/>
      <c r="C21" s="32"/>
      <c r="D21" s="90"/>
      <c r="E21" s="104"/>
      <c r="F21" s="105"/>
      <c r="G21" s="106"/>
      <c r="H21" s="107"/>
      <c r="I21" s="103"/>
      <c r="M21" s="216"/>
    </row>
    <row r="22" spans="1:13" s="10" customFormat="1">
      <c r="A22" s="103"/>
      <c r="B22" s="52"/>
      <c r="C22" s="52"/>
      <c r="D22" s="52" t="s">
        <v>38</v>
      </c>
      <c r="E22" s="52"/>
      <c r="F22" s="52"/>
      <c r="G22" s="52"/>
      <c r="H22" s="52"/>
      <c r="I22" s="52"/>
      <c r="M22" s="216"/>
    </row>
    <row r="23" spans="1:13" s="10" customFormat="1">
      <c r="A23" s="103"/>
      <c r="B23" s="32"/>
      <c r="C23" s="32"/>
      <c r="D23" s="90"/>
      <c r="E23" s="104"/>
      <c r="F23" s="105"/>
      <c r="G23" s="106"/>
      <c r="H23" s="107"/>
      <c r="I23" s="103"/>
      <c r="M23" s="216"/>
    </row>
    <row r="24" spans="1:13" s="10" customFormat="1" ht="63.75">
      <c r="A24" s="103"/>
      <c r="B24" s="32" t="s">
        <v>260</v>
      </c>
      <c r="C24" s="32"/>
      <c r="D24" s="90" t="s">
        <v>168</v>
      </c>
      <c r="E24" s="29" t="s">
        <v>19</v>
      </c>
      <c r="F24" s="105">
        <v>1</v>
      </c>
      <c r="G24" s="230"/>
      <c r="H24" s="107">
        <f>F24*G24</f>
        <v>0</v>
      </c>
      <c r="I24" s="103"/>
      <c r="M24" s="216"/>
    </row>
    <row r="25" spans="1:13" s="10" customFormat="1">
      <c r="A25" s="103"/>
      <c r="B25" s="39"/>
      <c r="C25" s="32"/>
      <c r="D25" s="90"/>
      <c r="E25" s="104"/>
      <c r="F25" s="105"/>
      <c r="G25" s="230"/>
      <c r="H25" s="107"/>
      <c r="I25" s="103"/>
      <c r="M25" s="216"/>
    </row>
    <row r="26" spans="1:13" s="10" customFormat="1" ht="25.5">
      <c r="A26" s="103"/>
      <c r="B26" s="32" t="s">
        <v>261</v>
      </c>
      <c r="C26" s="32"/>
      <c r="D26" s="90" t="s">
        <v>215</v>
      </c>
      <c r="E26" s="104" t="s">
        <v>20</v>
      </c>
      <c r="F26" s="105">
        <v>30</v>
      </c>
      <c r="G26" s="230"/>
      <c r="H26" s="107">
        <f>F26*G26</f>
        <v>0</v>
      </c>
      <c r="I26" s="103"/>
      <c r="M26" s="216"/>
    </row>
    <row r="27" spans="1:13" s="7" customFormat="1" ht="15">
      <c r="B27" s="8"/>
      <c r="C27" s="8"/>
      <c r="D27" s="9"/>
      <c r="E27" s="8"/>
      <c r="F27" s="13"/>
      <c r="G27" s="16"/>
      <c r="H27" s="20"/>
      <c r="I27" s="9"/>
      <c r="M27" s="215"/>
    </row>
    <row r="28" spans="1:13">
      <c r="A28" s="110"/>
      <c r="B28" s="56"/>
      <c r="C28" s="57"/>
      <c r="D28" s="57" t="s">
        <v>9</v>
      </c>
      <c r="E28" s="260" t="s">
        <v>11</v>
      </c>
      <c r="F28" s="260"/>
      <c r="G28" s="260"/>
      <c r="H28" s="202">
        <f>+SUM(H29:H50)</f>
        <v>0</v>
      </c>
      <c r="I28" s="58"/>
    </row>
    <row r="29" spans="1:13" s="88" customFormat="1">
      <c r="A29" s="111"/>
      <c r="B29" s="112"/>
      <c r="C29" s="112"/>
      <c r="D29" s="4"/>
      <c r="E29" s="112"/>
      <c r="F29" s="86"/>
      <c r="G29" s="18"/>
      <c r="H29" s="22"/>
      <c r="I29" s="35"/>
      <c r="M29" s="96"/>
    </row>
    <row r="30" spans="1:13" s="10" customFormat="1" ht="63.75">
      <c r="B30" s="29" t="s">
        <v>262</v>
      </c>
      <c r="C30" s="32"/>
      <c r="D30" s="90" t="s">
        <v>256</v>
      </c>
      <c r="E30" s="32" t="s">
        <v>22</v>
      </c>
      <c r="F30" s="86">
        <v>32</v>
      </c>
      <c r="G30" s="210"/>
      <c r="H30" s="87">
        <f>F30*G30</f>
        <v>0</v>
      </c>
      <c r="M30" s="216"/>
    </row>
    <row r="31" spans="1:13" s="10" customFormat="1">
      <c r="B31" s="29"/>
      <c r="C31" s="32"/>
      <c r="D31" s="90"/>
      <c r="E31" s="32"/>
      <c r="F31" s="86"/>
      <c r="G31" s="210"/>
      <c r="H31" s="87"/>
      <c r="M31" s="216"/>
    </row>
    <row r="32" spans="1:13" s="10" customFormat="1" ht="63.75">
      <c r="B32" s="29" t="s">
        <v>263</v>
      </c>
      <c r="C32" s="32"/>
      <c r="D32" s="90" t="s">
        <v>253</v>
      </c>
      <c r="E32" s="32" t="s">
        <v>22</v>
      </c>
      <c r="F32" s="86">
        <v>8</v>
      </c>
      <c r="G32" s="210"/>
      <c r="H32" s="87">
        <f>F32*G32</f>
        <v>0</v>
      </c>
      <c r="M32" s="216"/>
    </row>
    <row r="33" spans="2:13" s="10" customFormat="1">
      <c r="B33" s="29"/>
      <c r="C33" s="32"/>
      <c r="D33" s="90"/>
      <c r="E33" s="32"/>
      <c r="F33" s="86"/>
      <c r="G33" s="210"/>
      <c r="H33" s="87"/>
      <c r="I33" s="46"/>
      <c r="M33" s="216"/>
    </row>
    <row r="34" spans="2:13" s="10" customFormat="1" ht="38.25">
      <c r="B34" s="29" t="s">
        <v>264</v>
      </c>
      <c r="C34" s="32"/>
      <c r="D34" s="90" t="s">
        <v>28</v>
      </c>
      <c r="E34" s="32" t="s">
        <v>20</v>
      </c>
      <c r="F34" s="86">
        <v>19</v>
      </c>
      <c r="G34" s="210"/>
      <c r="H34" s="87">
        <f>F34*G34</f>
        <v>0</v>
      </c>
      <c r="M34" s="216"/>
    </row>
    <row r="35" spans="2:13" s="10" customFormat="1">
      <c r="B35" s="29"/>
      <c r="C35" s="32"/>
      <c r="D35" s="90"/>
      <c r="E35" s="32"/>
      <c r="F35" s="86"/>
      <c r="G35" s="210"/>
      <c r="H35" s="87"/>
      <c r="M35" s="216"/>
    </row>
    <row r="36" spans="2:13" s="10" customFormat="1" ht="63.75">
      <c r="B36" s="29" t="s">
        <v>265</v>
      </c>
      <c r="C36" s="32"/>
      <c r="D36" s="90" t="s">
        <v>29</v>
      </c>
      <c r="E36" s="32" t="s">
        <v>22</v>
      </c>
      <c r="F36" s="86">
        <v>3</v>
      </c>
      <c r="G36" s="210"/>
      <c r="H36" s="87">
        <f>F36*G36</f>
        <v>0</v>
      </c>
      <c r="M36" s="216"/>
    </row>
    <row r="37" spans="2:13" s="10" customFormat="1">
      <c r="B37" s="29"/>
      <c r="C37" s="32"/>
      <c r="D37" s="90"/>
      <c r="E37" s="32"/>
      <c r="F37" s="86"/>
      <c r="G37" s="210"/>
      <c r="H37" s="87"/>
      <c r="M37" s="216"/>
    </row>
    <row r="38" spans="2:13" s="10" customFormat="1" ht="63.75">
      <c r="B38" s="29" t="s">
        <v>266</v>
      </c>
      <c r="C38" s="32"/>
      <c r="D38" s="90" t="s">
        <v>64</v>
      </c>
      <c r="E38" s="32" t="s">
        <v>22</v>
      </c>
      <c r="F38" s="86">
        <v>8</v>
      </c>
      <c r="G38" s="210"/>
      <c r="H38" s="87">
        <f>F38*G38</f>
        <v>0</v>
      </c>
      <c r="M38" s="216"/>
    </row>
    <row r="39" spans="2:13" s="10" customFormat="1">
      <c r="B39" s="29"/>
      <c r="C39" s="32"/>
      <c r="D39" s="90"/>
      <c r="E39" s="32"/>
      <c r="F39" s="86"/>
      <c r="G39" s="210"/>
      <c r="H39" s="87"/>
      <c r="M39" s="216"/>
    </row>
    <row r="40" spans="2:13" s="10" customFormat="1" ht="76.5">
      <c r="B40" s="29" t="s">
        <v>267</v>
      </c>
      <c r="C40" s="32"/>
      <c r="D40" s="90" t="s">
        <v>180</v>
      </c>
      <c r="E40" s="32" t="s">
        <v>22</v>
      </c>
      <c r="F40" s="86">
        <v>11</v>
      </c>
      <c r="G40" s="210"/>
      <c r="H40" s="87">
        <f>F40*G40</f>
        <v>0</v>
      </c>
      <c r="I40" s="53" t="s">
        <v>232</v>
      </c>
      <c r="M40" s="216"/>
    </row>
    <row r="41" spans="2:13" s="10" customFormat="1">
      <c r="B41" s="29"/>
      <c r="C41" s="32"/>
      <c r="D41" s="90"/>
      <c r="E41" s="32"/>
      <c r="F41" s="86"/>
      <c r="G41" s="210"/>
      <c r="H41" s="87"/>
      <c r="I41" s="53"/>
      <c r="M41" s="216"/>
    </row>
    <row r="42" spans="2:13" s="10" customFormat="1" ht="25.5">
      <c r="B42" s="29" t="s">
        <v>268</v>
      </c>
      <c r="C42" s="32"/>
      <c r="D42" s="115" t="s">
        <v>98</v>
      </c>
      <c r="E42" s="32" t="s">
        <v>97</v>
      </c>
      <c r="F42" s="86">
        <v>1</v>
      </c>
      <c r="G42" s="210"/>
      <c r="H42" s="87">
        <f>F42*G42</f>
        <v>0</v>
      </c>
      <c r="I42" s="46"/>
      <c r="M42" s="216"/>
    </row>
    <row r="43" spans="2:13" s="10" customFormat="1">
      <c r="B43" s="29"/>
      <c r="C43" s="32"/>
      <c r="D43" s="90"/>
      <c r="E43" s="32"/>
      <c r="F43" s="86"/>
      <c r="G43" s="210"/>
      <c r="H43" s="87"/>
      <c r="I43" s="53"/>
      <c r="M43" s="216"/>
    </row>
    <row r="44" spans="2:13" s="10" customFormat="1" ht="38.25">
      <c r="B44" s="29" t="s">
        <v>269</v>
      </c>
      <c r="C44" s="32"/>
      <c r="D44" s="90" t="s">
        <v>249</v>
      </c>
      <c r="E44" s="32" t="s">
        <v>22</v>
      </c>
      <c r="F44" s="86">
        <v>25</v>
      </c>
      <c r="G44" s="210"/>
      <c r="H44" s="87">
        <f>F44*G44</f>
        <v>0</v>
      </c>
      <c r="I44" s="53" t="s">
        <v>114</v>
      </c>
      <c r="M44" s="216"/>
    </row>
    <row r="45" spans="2:13" s="10" customFormat="1">
      <c r="B45" s="29"/>
      <c r="C45" s="32"/>
      <c r="D45" s="90"/>
      <c r="E45" s="32"/>
      <c r="F45" s="86"/>
      <c r="G45" s="210"/>
      <c r="H45" s="87"/>
      <c r="M45" s="216"/>
    </row>
    <row r="46" spans="2:13" s="10" customFormat="1" ht="38.25">
      <c r="B46" s="29" t="s">
        <v>270</v>
      </c>
      <c r="C46" s="32"/>
      <c r="D46" s="90" t="s">
        <v>94</v>
      </c>
      <c r="E46" s="32" t="s">
        <v>25</v>
      </c>
      <c r="F46" s="86">
        <v>2</v>
      </c>
      <c r="G46" s="210"/>
      <c r="H46" s="87">
        <f>F46*G46</f>
        <v>0</v>
      </c>
      <c r="M46" s="216"/>
    </row>
    <row r="47" spans="2:13" s="10" customFormat="1">
      <c r="B47" s="29"/>
      <c r="C47" s="32"/>
      <c r="D47" s="38"/>
      <c r="E47" s="32"/>
      <c r="F47" s="86"/>
      <c r="G47" s="210"/>
      <c r="H47" s="87"/>
      <c r="M47" s="216"/>
    </row>
    <row r="48" spans="2:13" s="10" customFormat="1" ht="51">
      <c r="B48" s="29" t="s">
        <v>271</v>
      </c>
      <c r="C48" s="32"/>
      <c r="D48" s="124" t="s">
        <v>200</v>
      </c>
      <c r="E48" s="32" t="s">
        <v>101</v>
      </c>
      <c r="F48" s="117">
        <v>2</v>
      </c>
      <c r="G48" s="210"/>
      <c r="H48" s="87">
        <f>F48*G48</f>
        <v>0</v>
      </c>
      <c r="M48" s="216"/>
    </row>
    <row r="49" spans="1:15" s="10" customFormat="1">
      <c r="B49" s="29"/>
      <c r="C49" s="32"/>
      <c r="D49" s="38"/>
      <c r="E49" s="32"/>
      <c r="F49" s="86"/>
      <c r="G49" s="210"/>
      <c r="H49" s="87"/>
      <c r="M49" s="216"/>
    </row>
    <row r="50" spans="1:15" s="10" customFormat="1" ht="25.5">
      <c r="B50" s="29" t="s">
        <v>272</v>
      </c>
      <c r="C50" s="32"/>
      <c r="D50" s="116" t="s">
        <v>40</v>
      </c>
      <c r="E50" s="32" t="s">
        <v>21</v>
      </c>
      <c r="F50" s="117">
        <f>F16</f>
        <v>19</v>
      </c>
      <c r="G50" s="210"/>
      <c r="H50" s="87">
        <f>F50*G50</f>
        <v>0</v>
      </c>
      <c r="M50" s="216"/>
    </row>
    <row r="51" spans="1:15" s="88" customFormat="1">
      <c r="A51" s="111"/>
      <c r="B51" s="29"/>
      <c r="C51" s="112"/>
      <c r="D51" s="118"/>
      <c r="E51" s="112"/>
      <c r="F51" s="119"/>
      <c r="G51" s="113"/>
      <c r="H51" s="120"/>
      <c r="I51" s="35"/>
      <c r="M51" s="96"/>
    </row>
    <row r="52" spans="1:15" s="88" customFormat="1">
      <c r="A52" s="111"/>
      <c r="B52" s="29"/>
      <c r="C52" s="112"/>
      <c r="D52" s="118"/>
      <c r="E52" s="112"/>
      <c r="F52" s="119"/>
      <c r="G52" s="113"/>
      <c r="H52" s="120"/>
      <c r="I52" s="35"/>
      <c r="M52" s="96"/>
    </row>
    <row r="53" spans="1:15" s="88" customFormat="1">
      <c r="B53" s="56"/>
      <c r="C53" s="57"/>
      <c r="D53" s="57" t="s">
        <v>372</v>
      </c>
      <c r="E53" s="57"/>
      <c r="F53" s="260" t="s">
        <v>351</v>
      </c>
      <c r="G53" s="260"/>
      <c r="H53" s="202">
        <f>SUM(H55:H76)</f>
        <v>0</v>
      </c>
      <c r="I53" s="58"/>
      <c r="M53" s="96"/>
    </row>
    <row r="54" spans="1:15" s="88" customFormat="1">
      <c r="B54" s="34"/>
      <c r="C54" s="34"/>
      <c r="D54" s="3"/>
      <c r="E54" s="34"/>
      <c r="F54" s="91"/>
      <c r="G54" s="17"/>
      <c r="H54" s="87"/>
      <c r="I54" s="35"/>
      <c r="M54" s="96"/>
    </row>
    <row r="55" spans="1:15" s="88" customFormat="1" ht="51">
      <c r="B55" s="32" t="s">
        <v>275</v>
      </c>
      <c r="C55" s="32"/>
      <c r="D55" s="35" t="s">
        <v>344</v>
      </c>
      <c r="E55" s="34"/>
      <c r="F55" s="86"/>
      <c r="G55" s="210"/>
      <c r="H55" s="87"/>
      <c r="I55" s="95" t="s">
        <v>86</v>
      </c>
      <c r="K55" s="98"/>
      <c r="L55" s="98"/>
      <c r="M55" s="35"/>
      <c r="N55" s="98"/>
      <c r="O55" s="98"/>
    </row>
    <row r="56" spans="1:15" s="88" customFormat="1">
      <c r="B56" s="32"/>
      <c r="C56" s="32"/>
      <c r="D56" s="90" t="s">
        <v>68</v>
      </c>
      <c r="E56" s="34" t="s">
        <v>21</v>
      </c>
      <c r="F56" s="86">
        <f>F16</f>
        <v>19</v>
      </c>
      <c r="G56" s="41"/>
      <c r="H56" s="87">
        <f>F56*G56</f>
        <v>0</v>
      </c>
      <c r="I56" s="35"/>
      <c r="K56" s="98"/>
      <c r="L56" s="98"/>
      <c r="M56" s="35"/>
      <c r="N56" s="98"/>
      <c r="O56" s="98"/>
    </row>
    <row r="57" spans="1:15" s="88" customFormat="1">
      <c r="B57" s="34"/>
      <c r="C57" s="34"/>
      <c r="D57" s="90"/>
      <c r="E57" s="34"/>
      <c r="F57" s="86"/>
      <c r="G57" s="41"/>
      <c r="H57" s="87"/>
      <c r="I57" s="35"/>
      <c r="K57" s="98"/>
      <c r="L57" s="98"/>
      <c r="M57" s="35"/>
      <c r="N57" s="98"/>
      <c r="O57" s="98"/>
    </row>
    <row r="58" spans="1:15" s="88" customFormat="1" ht="38.25">
      <c r="B58" s="32" t="s">
        <v>276</v>
      </c>
      <c r="C58" s="32"/>
      <c r="D58" s="35" t="s">
        <v>346</v>
      </c>
      <c r="E58" s="34"/>
      <c r="F58" s="91"/>
      <c r="G58" s="17"/>
      <c r="H58" s="87"/>
      <c r="I58" s="35"/>
      <c r="K58" s="98"/>
      <c r="L58" s="98"/>
      <c r="M58" s="35"/>
      <c r="N58" s="98"/>
      <c r="O58" s="98"/>
    </row>
    <row r="59" spans="1:15" s="88" customFormat="1">
      <c r="B59" s="34"/>
      <c r="C59" s="34"/>
      <c r="D59" s="35"/>
      <c r="E59" s="34"/>
      <c r="F59" s="91"/>
      <c r="G59" s="233"/>
      <c r="H59" s="87"/>
      <c r="I59" s="35"/>
      <c r="K59" s="98"/>
      <c r="L59" s="98"/>
      <c r="M59" s="35"/>
      <c r="N59" s="98"/>
      <c r="O59" s="98"/>
    </row>
    <row r="60" spans="1:15" s="88" customFormat="1" ht="25.5">
      <c r="B60" s="34"/>
      <c r="C60" s="34"/>
      <c r="D60" s="35" t="s">
        <v>66</v>
      </c>
      <c r="E60" s="34" t="s">
        <v>19</v>
      </c>
      <c r="F60" s="91">
        <v>1</v>
      </c>
      <c r="G60" s="33"/>
      <c r="H60" s="87">
        <f>F60*G60</f>
        <v>0</v>
      </c>
      <c r="I60" s="95" t="s">
        <v>86</v>
      </c>
      <c r="K60" s="98"/>
      <c r="L60" s="98"/>
      <c r="M60" s="35"/>
      <c r="N60" s="98"/>
      <c r="O60" s="98"/>
    </row>
    <row r="61" spans="1:15" s="88" customFormat="1">
      <c r="B61" s="34"/>
      <c r="C61" s="34"/>
      <c r="D61" s="35"/>
      <c r="E61" s="34"/>
      <c r="F61" s="91"/>
      <c r="G61" s="233"/>
      <c r="H61" s="87"/>
      <c r="I61" s="35"/>
      <c r="K61" s="98"/>
      <c r="L61" s="98"/>
      <c r="M61" s="35"/>
      <c r="N61" s="98"/>
      <c r="O61" s="98"/>
    </row>
    <row r="62" spans="1:15" s="88" customFormat="1">
      <c r="B62" s="34"/>
      <c r="C62" s="34"/>
      <c r="D62" s="35" t="s">
        <v>35</v>
      </c>
      <c r="E62" s="34" t="s">
        <v>19</v>
      </c>
      <c r="F62" s="86">
        <v>1</v>
      </c>
      <c r="G62" s="41"/>
      <c r="H62" s="87">
        <f>F62*G62</f>
        <v>0</v>
      </c>
      <c r="I62" s="96"/>
      <c r="K62" s="98"/>
      <c r="L62" s="98"/>
      <c r="M62" s="35"/>
      <c r="N62" s="98"/>
      <c r="O62" s="98"/>
    </row>
    <row r="63" spans="1:15" s="88" customFormat="1">
      <c r="B63" s="34"/>
      <c r="C63" s="34"/>
      <c r="D63" s="35"/>
      <c r="E63" s="34"/>
      <c r="F63" s="86"/>
      <c r="G63" s="234"/>
      <c r="H63" s="87"/>
      <c r="I63" s="35"/>
      <c r="K63" s="98"/>
      <c r="L63" s="98"/>
      <c r="M63" s="35"/>
      <c r="N63" s="98"/>
      <c r="O63" s="98"/>
    </row>
    <row r="64" spans="1:15" s="88" customFormat="1" ht="25.5">
      <c r="B64" s="34"/>
      <c r="C64" s="34"/>
      <c r="D64" s="35" t="s">
        <v>37</v>
      </c>
      <c r="E64" s="34" t="s">
        <v>19</v>
      </c>
      <c r="F64" s="86">
        <v>1</v>
      </c>
      <c r="G64" s="41"/>
      <c r="H64" s="87">
        <f>F64*G64</f>
        <v>0</v>
      </c>
      <c r="I64" s="95" t="s">
        <v>86</v>
      </c>
      <c r="K64" s="98"/>
      <c r="L64" s="98"/>
      <c r="M64" s="35"/>
      <c r="N64" s="98"/>
      <c r="O64" s="98"/>
    </row>
    <row r="65" spans="2:15" s="88" customFormat="1">
      <c r="B65" s="34"/>
      <c r="C65" s="34"/>
      <c r="D65" s="35"/>
      <c r="E65" s="34"/>
      <c r="F65" s="86"/>
      <c r="G65" s="234"/>
      <c r="H65" s="87"/>
      <c r="I65" s="35"/>
      <c r="K65" s="98"/>
      <c r="L65" s="98"/>
      <c r="M65" s="35"/>
      <c r="N65" s="98"/>
      <c r="O65" s="98"/>
    </row>
    <row r="66" spans="2:15" s="88" customFormat="1" ht="25.5">
      <c r="B66" s="39" t="s">
        <v>277</v>
      </c>
      <c r="C66" s="39"/>
      <c r="D66" s="35" t="s">
        <v>201</v>
      </c>
      <c r="E66" s="34"/>
      <c r="F66" s="86"/>
      <c r="G66" s="41"/>
      <c r="H66" s="87"/>
      <c r="I66" s="35"/>
      <c r="K66" s="98"/>
      <c r="L66" s="98"/>
      <c r="M66" s="35"/>
      <c r="N66" s="98"/>
      <c r="O66" s="98"/>
    </row>
    <row r="67" spans="2:15" s="88" customFormat="1">
      <c r="B67" s="39"/>
      <c r="C67" s="39"/>
      <c r="D67" s="35" t="s">
        <v>202</v>
      </c>
      <c r="E67" s="34" t="s">
        <v>101</v>
      </c>
      <c r="F67" s="86">
        <v>1</v>
      </c>
      <c r="G67" s="41"/>
      <c r="H67" s="87">
        <f>SUM(F67*G67)</f>
        <v>0</v>
      </c>
      <c r="K67" s="98"/>
      <c r="L67" s="98"/>
      <c r="M67" s="35"/>
      <c r="N67" s="98"/>
      <c r="O67" s="98"/>
    </row>
    <row r="68" spans="2:15" s="88" customFormat="1">
      <c r="B68" s="39"/>
      <c r="C68" s="39"/>
      <c r="D68" s="35"/>
      <c r="E68" s="34"/>
      <c r="F68" s="86"/>
      <c r="G68" s="41"/>
      <c r="H68" s="87"/>
      <c r="K68" s="98"/>
      <c r="L68" s="98"/>
      <c r="M68" s="35"/>
      <c r="N68" s="98"/>
      <c r="O68" s="98"/>
    </row>
    <row r="69" spans="2:15" s="88" customFormat="1" ht="38.25">
      <c r="B69" s="32" t="s">
        <v>278</v>
      </c>
      <c r="C69" s="32"/>
      <c r="D69" s="90" t="s">
        <v>365</v>
      </c>
      <c r="E69" s="34"/>
      <c r="F69" s="91"/>
      <c r="G69" s="17"/>
      <c r="H69" s="87"/>
      <c r="I69" s="35"/>
      <c r="K69" s="98"/>
      <c r="L69" s="98"/>
      <c r="M69" s="35"/>
      <c r="N69" s="98"/>
      <c r="O69" s="98"/>
    </row>
    <row r="70" spans="2:15" s="88" customFormat="1" ht="25.5">
      <c r="B70" s="34"/>
      <c r="C70" s="34"/>
      <c r="D70" s="90" t="s">
        <v>58</v>
      </c>
      <c r="E70" s="34" t="s">
        <v>19</v>
      </c>
      <c r="F70" s="86">
        <v>1</v>
      </c>
      <c r="G70" s="41"/>
      <c r="H70" s="87">
        <f>F70*G70</f>
        <v>0</v>
      </c>
      <c r="I70" s="35" t="s">
        <v>203</v>
      </c>
      <c r="K70" s="98"/>
      <c r="L70" s="98"/>
      <c r="M70" s="35"/>
      <c r="N70" s="98"/>
      <c r="O70" s="98"/>
    </row>
    <row r="71" spans="2:15" s="88" customFormat="1">
      <c r="B71" s="39"/>
      <c r="C71" s="39"/>
      <c r="D71" s="35"/>
      <c r="E71" s="34"/>
      <c r="F71" s="86"/>
      <c r="G71" s="235"/>
      <c r="H71" s="87"/>
      <c r="K71" s="98"/>
      <c r="L71" s="98"/>
      <c r="M71" s="35"/>
      <c r="N71" s="98"/>
      <c r="O71" s="98"/>
    </row>
    <row r="72" spans="2:15" s="88" customFormat="1" ht="51">
      <c r="B72" s="39" t="s">
        <v>279</v>
      </c>
      <c r="C72" s="39"/>
      <c r="D72" s="35" t="s">
        <v>348</v>
      </c>
      <c r="E72" s="34"/>
      <c r="F72" s="86"/>
      <c r="G72" s="41"/>
      <c r="H72" s="87"/>
      <c r="K72" s="98"/>
      <c r="L72" s="98"/>
      <c r="M72" s="35"/>
      <c r="N72" s="98"/>
      <c r="O72" s="98"/>
    </row>
    <row r="73" spans="2:15" s="88" customFormat="1">
      <c r="B73" s="39"/>
      <c r="C73" s="39"/>
      <c r="D73" s="90" t="s">
        <v>68</v>
      </c>
      <c r="E73" s="34" t="s">
        <v>19</v>
      </c>
      <c r="F73" s="86">
        <v>4</v>
      </c>
      <c r="G73" s="41"/>
      <c r="H73" s="87">
        <f>SUM(F73*G73)</f>
        <v>0</v>
      </c>
      <c r="K73" s="98"/>
      <c r="L73" s="98"/>
      <c r="M73" s="35"/>
      <c r="N73" s="98"/>
      <c r="O73" s="98"/>
    </row>
    <row r="74" spans="2:15" s="88" customFormat="1">
      <c r="B74" s="39"/>
      <c r="C74" s="39"/>
      <c r="D74" s="90"/>
      <c r="E74" s="34"/>
      <c r="F74" s="86"/>
      <c r="G74" s="41"/>
      <c r="H74" s="87"/>
      <c r="K74" s="98"/>
      <c r="L74" s="98"/>
      <c r="M74" s="35"/>
      <c r="N74" s="98"/>
      <c r="O74" s="98"/>
    </row>
    <row r="75" spans="2:15" s="88" customFormat="1" ht="38.25">
      <c r="B75" s="39" t="s">
        <v>280</v>
      </c>
      <c r="C75" s="39"/>
      <c r="D75" s="35" t="s">
        <v>349</v>
      </c>
      <c r="E75" s="81" t="s">
        <v>19</v>
      </c>
      <c r="F75" s="93">
        <v>4</v>
      </c>
      <c r="G75" s="236"/>
      <c r="H75" s="94">
        <f>F75*G75</f>
        <v>0</v>
      </c>
      <c r="I75" s="95" t="s">
        <v>88</v>
      </c>
      <c r="K75" s="98"/>
      <c r="L75" s="98"/>
      <c r="M75" s="35"/>
      <c r="N75" s="98"/>
      <c r="O75" s="98"/>
    </row>
    <row r="76" spans="2:15" s="88" customFormat="1">
      <c r="B76" s="39"/>
      <c r="C76" s="39"/>
      <c r="D76" s="35"/>
      <c r="E76" s="34"/>
      <c r="F76" s="86"/>
      <c r="G76" s="235"/>
      <c r="H76" s="87"/>
      <c r="I76" s="35"/>
      <c r="K76" s="98"/>
      <c r="L76" s="98"/>
      <c r="M76" s="35"/>
      <c r="N76" s="98"/>
      <c r="O76" s="98"/>
    </row>
    <row r="77" spans="2:15" s="88" customFormat="1">
      <c r="B77" s="39"/>
      <c r="C77" s="39"/>
      <c r="D77" s="44"/>
      <c r="E77" s="34"/>
      <c r="F77" s="86"/>
      <c r="G77" s="41"/>
      <c r="H77" s="87"/>
      <c r="I77" s="35"/>
      <c r="K77" s="34"/>
      <c r="L77" s="34"/>
      <c r="M77" s="35"/>
      <c r="N77" s="34"/>
      <c r="O77" s="86"/>
    </row>
    <row r="78" spans="2:15" s="88" customFormat="1">
      <c r="B78" s="56"/>
      <c r="C78" s="57"/>
      <c r="D78" s="57" t="s">
        <v>142</v>
      </c>
      <c r="E78" s="260" t="s">
        <v>69</v>
      </c>
      <c r="F78" s="263"/>
      <c r="G78" s="263"/>
      <c r="H78" s="202">
        <f>SUM(H80:H95)</f>
        <v>0</v>
      </c>
      <c r="I78" s="58"/>
      <c r="K78" s="34"/>
      <c r="L78" s="34"/>
      <c r="M78" s="35"/>
      <c r="N78" s="34"/>
      <c r="O78" s="86"/>
    </row>
    <row r="79" spans="2:15" s="88" customFormat="1">
      <c r="B79" s="62"/>
      <c r="C79" s="62"/>
      <c r="D79" s="62"/>
      <c r="E79" s="62"/>
      <c r="F79" s="63"/>
      <c r="G79" s="63"/>
      <c r="H79" s="63"/>
      <c r="I79" s="62"/>
      <c r="K79" s="34"/>
      <c r="L79" s="34"/>
      <c r="M79" s="35"/>
      <c r="N79" s="34"/>
      <c r="O79" s="91"/>
    </row>
    <row r="80" spans="2:15" s="88" customFormat="1" ht="25.5">
      <c r="B80" s="88" t="s">
        <v>290</v>
      </c>
      <c r="C80" s="122"/>
      <c r="D80" s="90" t="s">
        <v>169</v>
      </c>
      <c r="E80" s="109" t="s">
        <v>170</v>
      </c>
      <c r="F80" s="91">
        <f>F16</f>
        <v>19</v>
      </c>
      <c r="G80" s="232"/>
      <c r="H80" s="87">
        <f>F80*G80</f>
        <v>0</v>
      </c>
      <c r="I80" s="62"/>
      <c r="K80" s="34"/>
      <c r="L80" s="34"/>
      <c r="M80" s="35"/>
      <c r="N80" s="34"/>
      <c r="O80" s="86"/>
    </row>
    <row r="81" spans="2:15" s="88" customFormat="1">
      <c r="C81" s="122"/>
      <c r="D81" s="90"/>
      <c r="E81" s="109"/>
      <c r="F81" s="91"/>
      <c r="G81" s="232"/>
      <c r="H81" s="87"/>
      <c r="I81" s="62"/>
      <c r="K81" s="34"/>
      <c r="L81" s="34"/>
      <c r="M81" s="35"/>
      <c r="N81" s="34"/>
      <c r="O81" s="86"/>
    </row>
    <row r="82" spans="2:15" s="88" customFormat="1" ht="38.25">
      <c r="B82" s="88" t="s">
        <v>291</v>
      </c>
      <c r="C82" s="122"/>
      <c r="D82" s="90" t="s">
        <v>171</v>
      </c>
      <c r="E82" s="109" t="s">
        <v>22</v>
      </c>
      <c r="F82" s="91">
        <v>7</v>
      </c>
      <c r="G82" s="232"/>
      <c r="H82" s="87">
        <f>F82*G82</f>
        <v>0</v>
      </c>
      <c r="I82" s="62"/>
      <c r="K82" s="34"/>
      <c r="L82" s="34"/>
      <c r="M82" s="35"/>
      <c r="N82" s="34"/>
      <c r="O82" s="86"/>
    </row>
    <row r="83" spans="2:15" s="88" customFormat="1">
      <c r="C83" s="122"/>
      <c r="D83" s="90"/>
      <c r="E83" s="109"/>
      <c r="F83" s="91"/>
      <c r="G83" s="232"/>
      <c r="H83" s="87"/>
      <c r="I83" s="62"/>
      <c r="K83" s="34"/>
      <c r="L83" s="34"/>
      <c r="M83" s="35"/>
      <c r="N83" s="34"/>
      <c r="O83" s="86"/>
    </row>
    <row r="84" spans="2:15" s="88" customFormat="1" ht="25.5">
      <c r="B84" s="88" t="s">
        <v>292</v>
      </c>
      <c r="C84" s="122"/>
      <c r="D84" s="90" t="s">
        <v>172</v>
      </c>
      <c r="E84" s="109" t="s">
        <v>22</v>
      </c>
      <c r="F84" s="91">
        <v>8</v>
      </c>
      <c r="G84" s="232"/>
      <c r="H84" s="87">
        <f>F84*G84</f>
        <v>0</v>
      </c>
      <c r="I84" s="62"/>
      <c r="K84" s="34"/>
      <c r="L84" s="34"/>
      <c r="M84" s="35"/>
      <c r="N84" s="34"/>
      <c r="O84" s="91"/>
    </row>
    <row r="85" spans="2:15" s="88" customFormat="1">
      <c r="C85" s="32"/>
      <c r="D85" s="90"/>
      <c r="E85" s="34"/>
      <c r="F85" s="91"/>
      <c r="G85" s="232"/>
      <c r="H85" s="87"/>
      <c r="I85" s="62"/>
      <c r="K85" s="39"/>
      <c r="L85" s="39"/>
      <c r="M85" s="35"/>
      <c r="N85" s="34"/>
      <c r="O85" s="86"/>
    </row>
    <row r="86" spans="2:15" s="88" customFormat="1" ht="25.5">
      <c r="B86" s="88" t="s">
        <v>293</v>
      </c>
      <c r="C86" s="32"/>
      <c r="D86" s="90" t="s">
        <v>134</v>
      </c>
      <c r="E86" s="34" t="s">
        <v>19</v>
      </c>
      <c r="F86" s="91">
        <v>1</v>
      </c>
      <c r="G86" s="232"/>
      <c r="H86" s="87">
        <f>F86*G86</f>
        <v>0</v>
      </c>
      <c r="I86" s="62"/>
      <c r="K86" s="39"/>
      <c r="L86" s="39"/>
      <c r="M86" s="35"/>
      <c r="N86" s="34"/>
      <c r="O86" s="86"/>
    </row>
    <row r="87" spans="2:15" s="88" customFormat="1">
      <c r="C87" s="32"/>
      <c r="D87" s="90"/>
      <c r="E87" s="34"/>
      <c r="F87" s="91"/>
      <c r="G87" s="33"/>
      <c r="H87" s="87"/>
      <c r="I87" s="62"/>
      <c r="K87" s="39"/>
      <c r="L87" s="39"/>
      <c r="M87" s="35"/>
      <c r="N87" s="34"/>
      <c r="O87" s="86"/>
    </row>
    <row r="88" spans="2:15" s="88" customFormat="1">
      <c r="B88" s="88" t="s">
        <v>294</v>
      </c>
      <c r="C88" s="32"/>
      <c r="D88" s="90" t="s">
        <v>71</v>
      </c>
      <c r="E88" s="34" t="s">
        <v>20</v>
      </c>
      <c r="F88" s="91">
        <f>F26</f>
        <v>30</v>
      </c>
      <c r="G88" s="33"/>
      <c r="H88" s="87">
        <f>F88*G88</f>
        <v>0</v>
      </c>
      <c r="I88" s="62"/>
      <c r="K88" s="39"/>
      <c r="L88" s="39"/>
      <c r="M88" s="90"/>
      <c r="N88" s="34"/>
      <c r="O88" s="86"/>
    </row>
    <row r="89" spans="2:15" s="88" customFormat="1">
      <c r="C89" s="62"/>
      <c r="D89" s="62"/>
      <c r="E89" s="62"/>
      <c r="F89" s="63"/>
      <c r="G89" s="63"/>
      <c r="H89" s="63"/>
      <c r="I89" s="62"/>
      <c r="K89" s="39"/>
      <c r="L89" s="39"/>
      <c r="M89" s="90"/>
      <c r="N89" s="34"/>
      <c r="O89" s="86"/>
    </row>
    <row r="90" spans="2:15" s="88" customFormat="1" ht="38.25">
      <c r="B90" s="88" t="s">
        <v>295</v>
      </c>
      <c r="C90" s="32"/>
      <c r="D90" s="90" t="s">
        <v>70</v>
      </c>
      <c r="E90" s="34" t="s">
        <v>20</v>
      </c>
      <c r="F90" s="91">
        <f>F88</f>
        <v>30</v>
      </c>
      <c r="G90" s="33"/>
      <c r="H90" s="87">
        <f>F90*G90</f>
        <v>0</v>
      </c>
      <c r="I90" s="62"/>
      <c r="K90" s="39"/>
      <c r="L90" s="39"/>
      <c r="M90" s="90"/>
      <c r="N90" s="34"/>
      <c r="O90" s="86"/>
    </row>
    <row r="91" spans="2:15" s="88" customFormat="1">
      <c r="C91" s="32"/>
      <c r="D91" s="90"/>
      <c r="E91" s="34"/>
      <c r="F91" s="91"/>
      <c r="G91" s="33"/>
      <c r="H91" s="87"/>
      <c r="I91" s="62"/>
      <c r="K91" s="39"/>
      <c r="L91" s="39"/>
      <c r="M91" s="92"/>
      <c r="N91" s="81"/>
      <c r="O91" s="93"/>
    </row>
    <row r="92" spans="2:15" s="88" customFormat="1" ht="51">
      <c r="B92" s="88" t="s">
        <v>296</v>
      </c>
      <c r="C92" s="32"/>
      <c r="D92" s="90" t="s">
        <v>72</v>
      </c>
      <c r="E92" s="34" t="s">
        <v>20</v>
      </c>
      <c r="F92" s="91">
        <f>F90</f>
        <v>30</v>
      </c>
      <c r="G92" s="33"/>
      <c r="H92" s="87">
        <f>F92*G92</f>
        <v>0</v>
      </c>
      <c r="I92" s="62"/>
      <c r="M92" s="96"/>
    </row>
    <row r="93" spans="2:15" s="88" customFormat="1">
      <c r="C93" s="32"/>
      <c r="D93" s="90"/>
      <c r="E93" s="34"/>
      <c r="F93" s="91"/>
      <c r="G93" s="33"/>
      <c r="H93" s="87"/>
      <c r="I93" s="62"/>
      <c r="M93" s="96"/>
    </row>
    <row r="94" spans="2:15" s="88" customFormat="1">
      <c r="B94" s="88" t="s">
        <v>318</v>
      </c>
      <c r="C94" s="32"/>
      <c r="D94" s="90" t="s">
        <v>73</v>
      </c>
      <c r="E94" s="34" t="s">
        <v>20</v>
      </c>
      <c r="F94" s="91">
        <v>12</v>
      </c>
      <c r="G94" s="33"/>
      <c r="H94" s="87">
        <f>F94*G94</f>
        <v>0</v>
      </c>
      <c r="I94" s="62"/>
      <c r="M94" s="96"/>
    </row>
    <row r="95" spans="2:15" s="88" customFormat="1">
      <c r="B95" s="32"/>
      <c r="C95" s="32"/>
      <c r="D95" s="90"/>
      <c r="E95" s="34"/>
      <c r="F95" s="91"/>
      <c r="G95" s="33"/>
      <c r="H95" s="87"/>
      <c r="I95" s="62"/>
      <c r="M95" s="96"/>
    </row>
    <row r="96" spans="2:15">
      <c r="B96" s="56"/>
      <c r="C96" s="57"/>
      <c r="D96" s="57" t="s">
        <v>143</v>
      </c>
      <c r="E96" s="57"/>
      <c r="F96" s="260" t="s">
        <v>12</v>
      </c>
      <c r="G96" s="260"/>
      <c r="H96" s="202">
        <f>SUM(H98:H110)</f>
        <v>0</v>
      </c>
      <c r="I96" s="58"/>
    </row>
    <row r="97" spans="2:13">
      <c r="D97" s="3"/>
      <c r="G97" s="17"/>
      <c r="H97" s="21"/>
      <c r="I97" s="35"/>
    </row>
    <row r="98" spans="2:13" s="10" customFormat="1">
      <c r="B98" s="29" t="s">
        <v>297</v>
      </c>
      <c r="C98" s="32"/>
      <c r="D98" s="90" t="s">
        <v>23</v>
      </c>
      <c r="E98" s="31" t="s">
        <v>24</v>
      </c>
      <c r="F98" s="91">
        <v>2</v>
      </c>
      <c r="G98" s="210"/>
      <c r="H98" s="87">
        <f>F98*G98</f>
        <v>0</v>
      </c>
      <c r="M98" s="216"/>
    </row>
    <row r="99" spans="2:13" s="10" customFormat="1">
      <c r="B99" s="29"/>
      <c r="C99" s="32"/>
      <c r="D99" s="90"/>
      <c r="E99" s="31"/>
      <c r="F99" s="91"/>
      <c r="G99" s="210"/>
      <c r="H99" s="87"/>
      <c r="M99" s="216"/>
    </row>
    <row r="100" spans="2:13" s="10" customFormat="1">
      <c r="B100" s="29" t="s">
        <v>298</v>
      </c>
      <c r="C100" s="32"/>
      <c r="D100" s="90" t="s">
        <v>39</v>
      </c>
      <c r="E100" s="31" t="s">
        <v>24</v>
      </c>
      <c r="F100" s="91">
        <v>2</v>
      </c>
      <c r="G100" s="210"/>
      <c r="H100" s="87">
        <f>F100*G100</f>
        <v>0</v>
      </c>
      <c r="M100" s="216"/>
    </row>
    <row r="101" spans="2:13" s="204" customFormat="1">
      <c r="B101" s="96"/>
      <c r="C101" s="32"/>
      <c r="D101" s="90"/>
      <c r="E101" s="31"/>
      <c r="F101" s="91"/>
      <c r="G101" s="210"/>
      <c r="H101" s="87"/>
      <c r="I101" s="92"/>
    </row>
    <row r="102" spans="2:13" s="10" customFormat="1" ht="25.5">
      <c r="B102" s="29" t="s">
        <v>320</v>
      </c>
      <c r="C102" s="32"/>
      <c r="D102" s="90" t="s">
        <v>51</v>
      </c>
      <c r="E102" s="31" t="s">
        <v>21</v>
      </c>
      <c r="F102" s="86">
        <f>F16</f>
        <v>19</v>
      </c>
      <c r="G102" s="210"/>
      <c r="H102" s="87">
        <f>F102*G102</f>
        <v>0</v>
      </c>
      <c r="M102" s="216"/>
    </row>
    <row r="103" spans="2:13" s="10" customFormat="1">
      <c r="B103" s="29"/>
      <c r="C103" s="32"/>
      <c r="D103" s="90"/>
      <c r="E103" s="31"/>
      <c r="F103" s="86"/>
      <c r="G103" s="210"/>
      <c r="H103" s="87"/>
      <c r="M103" s="216"/>
    </row>
    <row r="104" spans="2:13" s="10" customFormat="1" ht="25.5">
      <c r="B104" s="29" t="s">
        <v>321</v>
      </c>
      <c r="C104" s="32"/>
      <c r="D104" s="90" t="s">
        <v>52</v>
      </c>
      <c r="E104" s="31" t="s">
        <v>25</v>
      </c>
      <c r="F104" s="86">
        <v>1</v>
      </c>
      <c r="G104" s="210"/>
      <c r="H104" s="87">
        <f>F104*G104</f>
        <v>0</v>
      </c>
      <c r="M104" s="216"/>
    </row>
    <row r="105" spans="2:13" s="10" customFormat="1">
      <c r="B105" s="29"/>
      <c r="C105" s="32"/>
      <c r="D105" s="90"/>
      <c r="E105" s="31"/>
      <c r="F105" s="86"/>
      <c r="G105" s="210"/>
      <c r="H105" s="87"/>
      <c r="M105" s="216"/>
    </row>
    <row r="106" spans="2:13" s="10" customFormat="1" ht="25.5">
      <c r="B106" s="29" t="s">
        <v>322</v>
      </c>
      <c r="C106" s="32"/>
      <c r="D106" s="90" t="s">
        <v>48</v>
      </c>
      <c r="E106" s="31" t="s">
        <v>21</v>
      </c>
      <c r="F106" s="86">
        <f>F102</f>
        <v>19</v>
      </c>
      <c r="G106" s="210"/>
      <c r="H106" s="87">
        <f>F106*G106</f>
        <v>0</v>
      </c>
      <c r="M106" s="216"/>
    </row>
    <row r="107" spans="2:13" s="10" customFormat="1">
      <c r="B107" s="29"/>
      <c r="C107" s="32"/>
      <c r="D107" s="90"/>
      <c r="E107" s="31"/>
      <c r="F107" s="86"/>
      <c r="G107" s="210"/>
      <c r="H107" s="87"/>
      <c r="M107" s="216"/>
    </row>
    <row r="108" spans="2:13" s="10" customFormat="1" ht="38.25">
      <c r="B108" s="29" t="s">
        <v>323</v>
      </c>
      <c r="C108" s="32"/>
      <c r="D108" s="90" t="s">
        <v>53</v>
      </c>
      <c r="E108" s="31" t="s">
        <v>25</v>
      </c>
      <c r="F108" s="86">
        <v>1</v>
      </c>
      <c r="G108" s="210"/>
      <c r="H108" s="87">
        <f>F108*G108</f>
        <v>0</v>
      </c>
      <c r="M108" s="216"/>
    </row>
    <row r="109" spans="2:13" s="10" customFormat="1">
      <c r="B109" s="29"/>
      <c r="C109" s="32"/>
      <c r="D109" s="90"/>
      <c r="E109" s="31"/>
      <c r="F109" s="86"/>
      <c r="G109" s="210"/>
      <c r="H109" s="87"/>
      <c r="M109" s="216"/>
    </row>
    <row r="110" spans="2:13" s="10" customFormat="1" ht="25.5">
      <c r="B110" s="29" t="s">
        <v>324</v>
      </c>
      <c r="C110" s="32"/>
      <c r="D110" s="90" t="s">
        <v>95</v>
      </c>
      <c r="E110" s="31" t="s">
        <v>25</v>
      </c>
      <c r="F110" s="86">
        <v>1</v>
      </c>
      <c r="G110" s="210"/>
      <c r="H110" s="87">
        <f>F110*G110</f>
        <v>0</v>
      </c>
      <c r="M110" s="216"/>
    </row>
    <row r="111" spans="2:13">
      <c r="D111" s="35"/>
      <c r="H111" s="87"/>
      <c r="I111" s="35"/>
    </row>
    <row r="112" spans="2:13">
      <c r="B112" s="56"/>
      <c r="C112" s="57"/>
      <c r="D112" s="57" t="s">
        <v>144</v>
      </c>
      <c r="E112" s="57"/>
      <c r="F112" s="260" t="s">
        <v>46</v>
      </c>
      <c r="G112" s="260"/>
      <c r="H112" s="202">
        <f>SUM(H114:H116)</f>
        <v>0</v>
      </c>
      <c r="I112" s="58"/>
    </row>
    <row r="113" spans="2:13">
      <c r="D113" s="3"/>
      <c r="G113" s="17"/>
      <c r="H113" s="87"/>
      <c r="I113" s="35"/>
    </row>
    <row r="114" spans="2:13" s="99" customFormat="1" ht="25.5">
      <c r="B114" s="34" t="s">
        <v>299</v>
      </c>
      <c r="C114" s="39"/>
      <c r="D114" s="90" t="s">
        <v>44</v>
      </c>
      <c r="E114" s="109" t="s">
        <v>20</v>
      </c>
      <c r="F114" s="86">
        <f>F116*2</f>
        <v>38</v>
      </c>
      <c r="G114" s="210"/>
      <c r="H114" s="87">
        <f>F114*G114</f>
        <v>0</v>
      </c>
      <c r="I114" s="108"/>
      <c r="M114" s="217"/>
    </row>
    <row r="115" spans="2:13" s="99" customFormat="1">
      <c r="B115" s="34"/>
      <c r="C115" s="39"/>
      <c r="D115" s="90"/>
      <c r="E115" s="109"/>
      <c r="F115" s="86"/>
      <c r="G115" s="210"/>
      <c r="H115" s="87"/>
      <c r="I115" s="108"/>
      <c r="M115" s="217"/>
    </row>
    <row r="116" spans="2:13" s="99" customFormat="1">
      <c r="B116" s="34" t="s">
        <v>325</v>
      </c>
      <c r="C116" s="39"/>
      <c r="D116" s="90" t="s">
        <v>45</v>
      </c>
      <c r="E116" s="109" t="s">
        <v>21</v>
      </c>
      <c r="F116" s="86">
        <f>F16</f>
        <v>19</v>
      </c>
      <c r="G116" s="210"/>
      <c r="H116" s="87">
        <f>F116*G116</f>
        <v>0</v>
      </c>
      <c r="I116" s="108"/>
      <c r="M116" s="217"/>
    </row>
    <row r="117" spans="2:13">
      <c r="D117" s="35"/>
      <c r="H117" s="87"/>
      <c r="I117" s="35"/>
    </row>
    <row r="118" spans="2:13">
      <c r="B118" s="56"/>
      <c r="C118" s="57"/>
      <c r="D118" s="57" t="s">
        <v>145</v>
      </c>
      <c r="E118" s="260" t="s">
        <v>26</v>
      </c>
      <c r="F118" s="260"/>
      <c r="G118" s="260"/>
      <c r="H118" s="202">
        <f>H120</f>
        <v>0</v>
      </c>
      <c r="I118" s="58"/>
    </row>
    <row r="119" spans="2:13">
      <c r="D119" s="3"/>
      <c r="G119" s="17"/>
      <c r="H119" s="87"/>
      <c r="I119" s="35"/>
    </row>
    <row r="120" spans="2:13" s="10" customFormat="1" ht="25.5">
      <c r="B120" s="29" t="s">
        <v>326</v>
      </c>
      <c r="C120" s="32"/>
      <c r="D120" s="90" t="s">
        <v>47</v>
      </c>
      <c r="E120" s="104" t="s">
        <v>25</v>
      </c>
      <c r="F120" s="91">
        <v>0.1</v>
      </c>
      <c r="G120" s="210">
        <f>SUM(E123:E128)</f>
        <v>0</v>
      </c>
      <c r="H120" s="87">
        <f>F120*G120</f>
        <v>0</v>
      </c>
      <c r="I120" s="103"/>
      <c r="M120" s="216"/>
    </row>
    <row r="121" spans="2:13">
      <c r="D121" s="3"/>
      <c r="H121" s="87"/>
      <c r="I121" s="35"/>
    </row>
    <row r="122" spans="2:13">
      <c r="D122" s="3"/>
      <c r="H122" s="87"/>
      <c r="I122" s="35"/>
    </row>
    <row r="123" spans="2:13">
      <c r="D123" s="26" t="str">
        <f>D12</f>
        <v>1 PREDDELA</v>
      </c>
      <c r="E123" s="27">
        <f>H12</f>
        <v>0</v>
      </c>
    </row>
    <row r="124" spans="2:13">
      <c r="D124" s="26" t="str">
        <f>D28</f>
        <v>2 ZEMELJSKA DELA IN TEMELJENJE</v>
      </c>
      <c r="E124" s="27">
        <f>H28</f>
        <v>0</v>
      </c>
    </row>
    <row r="125" spans="2:13">
      <c r="D125" s="26" t="str">
        <f>D53</f>
        <v>3 MONTAŽNA DELA</v>
      </c>
      <c r="E125" s="27">
        <f>H53</f>
        <v>0</v>
      </c>
    </row>
    <row r="126" spans="2:13">
      <c r="D126" s="64" t="str">
        <f>D78</f>
        <v>5 VOZIŠČNE KONSTRUKCIJE</v>
      </c>
      <c r="E126" s="27">
        <f>H78</f>
        <v>0</v>
      </c>
    </row>
    <row r="127" spans="2:13">
      <c r="D127" s="24" t="str">
        <f>D96</f>
        <v>6 TUJE STORITVE</v>
      </c>
      <c r="E127" s="25">
        <f>H96</f>
        <v>0</v>
      </c>
    </row>
    <row r="128" spans="2:13">
      <c r="D128" s="30" t="str">
        <f>D112</f>
        <v>7 ZAKLJUČNA DELA</v>
      </c>
      <c r="E128" s="25">
        <f>H112</f>
        <v>0</v>
      </c>
    </row>
    <row r="129" spans="2:9">
      <c r="D129" s="30" t="str">
        <f>D118</f>
        <v>8 NEPREDVIDENA DELA</v>
      </c>
      <c r="E129" s="25">
        <f>H118</f>
        <v>0</v>
      </c>
    </row>
    <row r="130" spans="2:9">
      <c r="D130" s="37"/>
      <c r="E130" s="36"/>
    </row>
    <row r="131" spans="2:9">
      <c r="D131" s="54" t="s">
        <v>14</v>
      </c>
      <c r="E131" s="55">
        <f>+SUM(E123:E129)</f>
        <v>0</v>
      </c>
    </row>
    <row r="132" spans="2:9">
      <c r="D132" s="28"/>
      <c r="E132" s="49"/>
    </row>
    <row r="133" spans="2:9">
      <c r="D133" s="30" t="s">
        <v>74</v>
      </c>
      <c r="E133" s="50">
        <f>0.22*E131</f>
        <v>0</v>
      </c>
    </row>
    <row r="134" spans="2:9">
      <c r="D134" s="28"/>
      <c r="E134" s="49"/>
    </row>
    <row r="135" spans="2:9">
      <c r="D135" s="48" t="s">
        <v>15</v>
      </c>
      <c r="E135" s="51">
        <f>+SUM(E131:E133)</f>
        <v>0</v>
      </c>
    </row>
    <row r="136" spans="2:9">
      <c r="D136" s="65"/>
      <c r="E136" s="66"/>
    </row>
    <row r="137" spans="2:9">
      <c r="H137" s="146" t="s">
        <v>341</v>
      </c>
    </row>
    <row r="138" spans="2:9">
      <c r="B138" s="47"/>
      <c r="C138" s="47"/>
      <c r="D138" s="97"/>
      <c r="E138" s="97"/>
      <c r="F138" s="46"/>
      <c r="G138" s="17"/>
      <c r="H138" s="143"/>
      <c r="I138" s="97"/>
    </row>
    <row r="139" spans="2:9" ht="18" customHeight="1">
      <c r="F139" s="46"/>
      <c r="H139" s="146" t="s">
        <v>342</v>
      </c>
    </row>
  </sheetData>
  <mergeCells count="12">
    <mergeCell ref="E118:G118"/>
    <mergeCell ref="C3:H3"/>
    <mergeCell ref="C4:D4"/>
    <mergeCell ref="C5:F5"/>
    <mergeCell ref="C6:F6"/>
    <mergeCell ref="D8:H8"/>
    <mergeCell ref="F12:G12"/>
    <mergeCell ref="E28:G28"/>
    <mergeCell ref="F53:G53"/>
    <mergeCell ref="E78:G78"/>
    <mergeCell ref="F96:G96"/>
    <mergeCell ref="F112:G112"/>
  </mergeCells>
  <pageMargins left="0.78740157480314965" right="0.39370078740157483" top="0.98425196850393704" bottom="0.78740157480314965" header="0" footer="0.19685039370078741"/>
  <pageSetup paperSize="9" scale="85" orientation="landscape" r:id="rId1"/>
  <headerFooter>
    <oddFooter>&amp;CStran &amp;P od &amp;N</oddFooter>
  </headerFooter>
  <rowBreaks count="5" manualBreakCount="5">
    <brk id="21" min="1" max="8" man="1"/>
    <brk id="52" min="1" max="8" man="1"/>
    <brk id="74" min="1" max="8" man="1"/>
    <brk id="95" min="1" max="8" man="1"/>
    <brk id="117" min="1" max="8"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rgb="FF92D050"/>
  </sheetPr>
  <dimension ref="A2:M198"/>
  <sheetViews>
    <sheetView showZeros="0" zoomScaleNormal="100" zoomScaleSheetLayoutView="55" workbookViewId="0">
      <pane ySplit="10" topLeftCell="A164" activePane="bottomLeft" state="frozen"/>
      <selection activeCell="I86" sqref="A1:IV65536"/>
      <selection pane="bottomLeft" activeCell="H180" sqref="H180"/>
    </sheetView>
  </sheetViews>
  <sheetFormatPr defaultRowHeight="12.75"/>
  <cols>
    <col min="1" max="1" width="9.140625" style="97"/>
    <col min="2" max="2" width="12.85546875" style="29" customWidth="1"/>
    <col min="3" max="3" width="13.5703125" style="29" customWidth="1"/>
    <col min="4" max="4" width="51.140625" style="44" customWidth="1"/>
    <col min="5" max="5" width="13.7109375" style="29" customWidth="1"/>
    <col min="6" max="6" width="12.7109375" style="91" customWidth="1"/>
    <col min="7" max="7" width="15.7109375" style="33" customWidth="1"/>
    <col min="8" max="8" width="15.7109375" style="100" customWidth="1"/>
    <col min="9" max="9" width="21.7109375" style="44" customWidth="1"/>
    <col min="10" max="12" width="9.140625" style="97"/>
    <col min="13" max="13" width="60.140625" style="213" customWidth="1"/>
    <col min="14" max="16384" width="9.140625" style="97"/>
  </cols>
  <sheetData>
    <row r="2" spans="1:13" ht="0.75" customHeight="1">
      <c r="B2" s="10" t="s">
        <v>16</v>
      </c>
      <c r="C2" s="42" t="s">
        <v>91</v>
      </c>
      <c r="D2" s="98"/>
      <c r="E2" s="99"/>
      <c r="F2" s="86"/>
    </row>
    <row r="3" spans="1:13" s="101" customFormat="1" ht="15" hidden="1" customHeight="1">
      <c r="B3" s="10" t="s">
        <v>62</v>
      </c>
      <c r="C3" s="248" t="s">
        <v>89</v>
      </c>
      <c r="D3" s="248"/>
      <c r="E3" s="248"/>
      <c r="F3" s="248"/>
      <c r="G3" s="261"/>
      <c r="H3" s="261"/>
      <c r="M3" s="44"/>
    </row>
    <row r="4" spans="1:13" s="101" customFormat="1" ht="12.75" hidden="1" customHeight="1">
      <c r="B4" s="10"/>
      <c r="C4" s="248" t="s">
        <v>63</v>
      </c>
      <c r="D4" s="248"/>
      <c r="E4" s="60"/>
      <c r="F4" s="60"/>
      <c r="G4" s="102"/>
      <c r="H4" s="100"/>
      <c r="M4" s="44"/>
    </row>
    <row r="5" spans="1:13" s="101" customFormat="1" ht="12.75" hidden="1" customHeight="1">
      <c r="B5" s="10" t="s">
        <v>54</v>
      </c>
      <c r="C5" s="248" t="s">
        <v>90</v>
      </c>
      <c r="D5" s="251"/>
      <c r="E5" s="251"/>
      <c r="F5" s="251"/>
      <c r="G5" s="102"/>
      <c r="H5" s="100"/>
      <c r="M5" s="44"/>
    </row>
    <row r="6" spans="1:13" s="101" customFormat="1" hidden="1">
      <c r="B6" s="10" t="s">
        <v>17</v>
      </c>
      <c r="C6" s="252" t="s">
        <v>85</v>
      </c>
      <c r="D6" s="252"/>
      <c r="E6" s="252"/>
      <c r="F6" s="252"/>
      <c r="G6" s="102"/>
      <c r="H6" s="100"/>
      <c r="M6" s="44"/>
    </row>
    <row r="7" spans="1:13" s="101" customFormat="1" hidden="1">
      <c r="B7" s="10" t="s">
        <v>18</v>
      </c>
      <c r="C7" s="11" t="s">
        <v>230</v>
      </c>
      <c r="D7" s="11"/>
      <c r="E7" s="11"/>
      <c r="F7" s="11"/>
      <c r="G7" s="102"/>
      <c r="H7" s="100"/>
      <c r="M7" s="44"/>
    </row>
    <row r="8" spans="1:13" s="101" customFormat="1" ht="72.75" hidden="1" customHeight="1">
      <c r="C8" s="11"/>
      <c r="D8" s="262" t="s">
        <v>152</v>
      </c>
      <c r="E8" s="262"/>
      <c r="F8" s="262"/>
      <c r="G8" s="262"/>
      <c r="H8" s="262"/>
      <c r="M8" s="44"/>
    </row>
    <row r="9" spans="1:13" s="5" customFormat="1" ht="9.75" hidden="1" customHeight="1">
      <c r="B9" s="6"/>
      <c r="C9" s="6"/>
      <c r="D9" s="1"/>
      <c r="E9" s="6"/>
      <c r="F9" s="12"/>
      <c r="G9" s="15"/>
      <c r="H9" s="19"/>
      <c r="I9" s="1"/>
      <c r="M9" s="214"/>
    </row>
    <row r="10" spans="1:13" s="23" customFormat="1" ht="32.1" customHeight="1" thickBot="1">
      <c r="B10" s="59" t="s">
        <v>0</v>
      </c>
      <c r="C10" s="59" t="s">
        <v>4</v>
      </c>
      <c r="D10" s="59" t="s">
        <v>2</v>
      </c>
      <c r="E10" s="59" t="s">
        <v>5</v>
      </c>
      <c r="F10" s="59" t="s">
        <v>1</v>
      </c>
      <c r="G10" s="59" t="s">
        <v>6</v>
      </c>
      <c r="H10" s="59" t="s">
        <v>13</v>
      </c>
      <c r="I10" s="59" t="s">
        <v>3</v>
      </c>
    </row>
    <row r="11" spans="1:13" s="7" customFormat="1" ht="15">
      <c r="B11" s="8"/>
      <c r="C11" s="8"/>
      <c r="D11" s="9"/>
      <c r="E11" s="8"/>
      <c r="F11" s="13"/>
      <c r="G11" s="16"/>
      <c r="H11" s="20"/>
      <c r="I11" s="9"/>
      <c r="M11" s="215"/>
    </row>
    <row r="12" spans="1:13">
      <c r="B12" s="56"/>
      <c r="C12" s="57"/>
      <c r="D12" s="57" t="s">
        <v>7</v>
      </c>
      <c r="E12" s="57"/>
      <c r="F12" s="260" t="s">
        <v>10</v>
      </c>
      <c r="G12" s="260"/>
      <c r="H12" s="202">
        <f>SUM(H16:H33)</f>
        <v>0</v>
      </c>
      <c r="I12" s="58"/>
    </row>
    <row r="13" spans="1:13" s="88" customFormat="1">
      <c r="B13" s="34"/>
      <c r="C13" s="34"/>
      <c r="D13" s="3"/>
      <c r="E13" s="34"/>
      <c r="F13" s="86"/>
      <c r="M13" s="96"/>
    </row>
    <row r="14" spans="1:13">
      <c r="B14" s="52"/>
      <c r="C14" s="52"/>
      <c r="D14" s="52" t="s">
        <v>8</v>
      </c>
      <c r="E14" s="52"/>
      <c r="F14" s="52"/>
      <c r="G14" s="52"/>
      <c r="H14" s="52"/>
      <c r="I14" s="52"/>
    </row>
    <row r="15" spans="1:13">
      <c r="D15" s="2"/>
      <c r="G15" s="97"/>
      <c r="H15" s="88"/>
      <c r="I15" s="88"/>
    </row>
    <row r="16" spans="1:13" s="10" customFormat="1" ht="63.75">
      <c r="A16" s="103"/>
      <c r="B16" s="32" t="s">
        <v>257</v>
      </c>
      <c r="C16" s="32"/>
      <c r="D16" s="90" t="s">
        <v>166</v>
      </c>
      <c r="E16" s="104" t="s">
        <v>21</v>
      </c>
      <c r="F16" s="105">
        <v>408</v>
      </c>
      <c r="G16" s="230"/>
      <c r="H16" s="107">
        <f>F16*G16</f>
        <v>0</v>
      </c>
      <c r="I16" s="103"/>
      <c r="M16" s="216"/>
    </row>
    <row r="17" spans="1:13" s="10" customFormat="1">
      <c r="A17" s="103"/>
      <c r="B17" s="32"/>
      <c r="C17" s="32"/>
      <c r="D17" s="90"/>
      <c r="E17" s="104"/>
      <c r="F17" s="105"/>
      <c r="G17" s="230"/>
      <c r="H17" s="107"/>
      <c r="I17" s="103"/>
      <c r="M17" s="216"/>
    </row>
    <row r="18" spans="1:13" s="10" customFormat="1" ht="38.25">
      <c r="A18" s="103"/>
      <c r="B18" s="32" t="s">
        <v>258</v>
      </c>
      <c r="C18" s="32"/>
      <c r="D18" s="90" t="s">
        <v>27</v>
      </c>
      <c r="E18" s="29" t="s">
        <v>19</v>
      </c>
      <c r="F18" s="105">
        <v>27</v>
      </c>
      <c r="G18" s="230"/>
      <c r="H18" s="107">
        <f>F18*G18</f>
        <v>0</v>
      </c>
      <c r="I18" s="103"/>
      <c r="M18" s="216"/>
    </row>
    <row r="19" spans="1:13" s="10" customFormat="1">
      <c r="A19" s="103"/>
      <c r="B19" s="32"/>
      <c r="C19" s="32"/>
      <c r="D19" s="90"/>
      <c r="E19" s="29"/>
      <c r="F19" s="105"/>
      <c r="G19" s="230"/>
      <c r="H19" s="107"/>
      <c r="I19" s="103"/>
      <c r="M19" s="216"/>
    </row>
    <row r="20" spans="1:13" s="10" customFormat="1" ht="89.25">
      <c r="A20" s="103"/>
      <c r="B20" s="32" t="s">
        <v>259</v>
      </c>
      <c r="C20" s="32"/>
      <c r="D20" s="90" t="s">
        <v>167</v>
      </c>
      <c r="E20" s="104" t="s">
        <v>19</v>
      </c>
      <c r="F20" s="105">
        <v>10</v>
      </c>
      <c r="G20" s="230"/>
      <c r="H20" s="107">
        <f>F20*G20</f>
        <v>0</v>
      </c>
      <c r="I20" s="103"/>
      <c r="M20" s="216"/>
    </row>
    <row r="21" spans="1:13" s="10" customFormat="1">
      <c r="A21" s="103"/>
      <c r="B21" s="32"/>
      <c r="C21" s="32"/>
      <c r="D21" s="90"/>
      <c r="E21" s="104"/>
      <c r="F21" s="105"/>
      <c r="G21" s="106"/>
      <c r="H21" s="107"/>
      <c r="I21" s="103"/>
      <c r="M21" s="216"/>
    </row>
    <row r="22" spans="1:13" s="10" customFormat="1">
      <c r="A22" s="103"/>
      <c r="B22" s="52"/>
      <c r="C22" s="52"/>
      <c r="D22" s="52" t="s">
        <v>38</v>
      </c>
      <c r="E22" s="52"/>
      <c r="F22" s="52"/>
      <c r="G22" s="52"/>
      <c r="H22" s="52"/>
      <c r="I22" s="52"/>
      <c r="M22" s="216"/>
    </row>
    <row r="23" spans="1:13" s="10" customFormat="1">
      <c r="A23" s="103"/>
      <c r="B23" s="32"/>
      <c r="C23" s="32"/>
      <c r="D23" s="90"/>
      <c r="E23" s="104"/>
      <c r="F23" s="105"/>
      <c r="G23" s="106"/>
      <c r="H23" s="107"/>
      <c r="I23" s="103"/>
      <c r="M23" s="216"/>
    </row>
    <row r="24" spans="1:13" s="10" customFormat="1" ht="63.75">
      <c r="A24" s="103"/>
      <c r="B24" s="32" t="s">
        <v>260</v>
      </c>
      <c r="C24" s="32"/>
      <c r="D24" s="90" t="s">
        <v>168</v>
      </c>
      <c r="E24" s="29" t="s">
        <v>19</v>
      </c>
      <c r="F24" s="105">
        <v>1</v>
      </c>
      <c r="G24" s="210"/>
      <c r="H24" s="107">
        <f>F24*G24</f>
        <v>0</v>
      </c>
      <c r="I24" s="103"/>
      <c r="M24" s="216"/>
    </row>
    <row r="25" spans="1:13" s="10" customFormat="1">
      <c r="A25" s="103"/>
      <c r="B25" s="32"/>
      <c r="C25" s="32"/>
      <c r="D25" s="61"/>
      <c r="E25" s="29"/>
      <c r="F25" s="105"/>
      <c r="G25" s="210"/>
      <c r="H25" s="107"/>
      <c r="I25" s="103"/>
      <c r="M25" s="216"/>
    </row>
    <row r="26" spans="1:13" s="10" customFormat="1" ht="25.5">
      <c r="A26" s="103"/>
      <c r="B26" s="32" t="s">
        <v>261</v>
      </c>
      <c r="C26" s="32"/>
      <c r="D26" s="90" t="s">
        <v>132</v>
      </c>
      <c r="E26" s="104" t="s">
        <v>21</v>
      </c>
      <c r="F26" s="105">
        <v>20</v>
      </c>
      <c r="G26" s="210"/>
      <c r="H26" s="107">
        <f>F26*G26</f>
        <v>0</v>
      </c>
      <c r="I26" s="103"/>
      <c r="M26" s="216"/>
    </row>
    <row r="27" spans="1:13" s="10" customFormat="1">
      <c r="A27" s="103"/>
      <c r="B27" s="32"/>
      <c r="C27" s="32"/>
      <c r="D27" s="61"/>
      <c r="E27" s="29"/>
      <c r="F27" s="105"/>
      <c r="G27" s="210"/>
      <c r="H27" s="107"/>
      <c r="I27" s="103"/>
      <c r="M27" s="216"/>
    </row>
    <row r="28" spans="1:13" s="10" customFormat="1" ht="38.25">
      <c r="A28" s="103"/>
      <c r="B28" s="32" t="s">
        <v>300</v>
      </c>
      <c r="C28" s="32"/>
      <c r="D28" s="90" t="s">
        <v>133</v>
      </c>
      <c r="E28" s="104" t="s">
        <v>19</v>
      </c>
      <c r="F28" s="105">
        <v>2</v>
      </c>
      <c r="G28" s="210"/>
      <c r="H28" s="107">
        <f>F28*G28</f>
        <v>0</v>
      </c>
      <c r="I28" s="103"/>
      <c r="M28" s="216"/>
    </row>
    <row r="29" spans="1:13" s="10" customFormat="1">
      <c r="A29" s="103"/>
      <c r="B29" s="32"/>
      <c r="C29" s="32"/>
      <c r="D29" s="90"/>
      <c r="E29" s="104"/>
      <c r="F29" s="105"/>
      <c r="G29" s="210"/>
      <c r="H29" s="107"/>
      <c r="I29" s="103"/>
      <c r="M29" s="216"/>
    </row>
    <row r="30" spans="1:13" s="10" customFormat="1" ht="25.5">
      <c r="A30" s="103"/>
      <c r="B30" s="32" t="s">
        <v>301</v>
      </c>
      <c r="C30" s="32"/>
      <c r="D30" s="90" t="s">
        <v>215</v>
      </c>
      <c r="E30" s="104" t="s">
        <v>20</v>
      </c>
      <c r="F30" s="105">
        <v>125</v>
      </c>
      <c r="G30" s="210"/>
      <c r="H30" s="107">
        <f>F30*G30</f>
        <v>0</v>
      </c>
      <c r="I30" s="103"/>
      <c r="M30" s="216"/>
    </row>
    <row r="31" spans="1:13" s="10" customFormat="1">
      <c r="A31" s="103"/>
      <c r="B31" s="32"/>
      <c r="C31" s="32"/>
      <c r="D31" s="90"/>
      <c r="E31" s="104"/>
      <c r="F31" s="105"/>
      <c r="G31" s="210"/>
      <c r="H31" s="107"/>
      <c r="I31" s="103"/>
      <c r="M31" s="216"/>
    </row>
    <row r="32" spans="1:13" s="10" customFormat="1" ht="38.25">
      <c r="A32" s="103"/>
      <c r="B32" s="32" t="s">
        <v>302</v>
      </c>
      <c r="C32" s="32"/>
      <c r="D32" s="90" t="s">
        <v>50</v>
      </c>
      <c r="E32" s="29"/>
      <c r="F32" s="105"/>
      <c r="G32" s="210"/>
      <c r="H32" s="107"/>
      <c r="I32" s="103"/>
      <c r="M32" s="216"/>
    </row>
    <row r="33" spans="1:13" s="10" customFormat="1">
      <c r="A33" s="103"/>
      <c r="B33" s="32"/>
      <c r="C33" s="32"/>
      <c r="D33" s="90" t="s">
        <v>204</v>
      </c>
      <c r="E33" s="29" t="s">
        <v>21</v>
      </c>
      <c r="F33" s="105">
        <v>20</v>
      </c>
      <c r="G33" s="210"/>
      <c r="H33" s="107">
        <f>F33*G33</f>
        <v>0</v>
      </c>
      <c r="I33" s="103"/>
      <c r="M33" s="216"/>
    </row>
    <row r="34" spans="1:13" s="7" customFormat="1" ht="15">
      <c r="B34" s="8"/>
      <c r="C34" s="8"/>
      <c r="D34" s="9"/>
      <c r="E34" s="8"/>
      <c r="F34" s="13"/>
      <c r="G34" s="16"/>
      <c r="H34" s="20"/>
      <c r="I34" s="9"/>
      <c r="M34" s="215"/>
    </row>
    <row r="35" spans="1:13">
      <c r="A35" s="110"/>
      <c r="B35" s="56"/>
      <c r="C35" s="57"/>
      <c r="D35" s="57" t="s">
        <v>9</v>
      </c>
      <c r="E35" s="260" t="s">
        <v>11</v>
      </c>
      <c r="F35" s="260"/>
      <c r="G35" s="260"/>
      <c r="H35" s="202">
        <f>+SUM(H36:H67)</f>
        <v>0</v>
      </c>
      <c r="I35" s="58"/>
    </row>
    <row r="36" spans="1:13" s="88" customFormat="1">
      <c r="A36" s="111"/>
      <c r="B36" s="112"/>
      <c r="C36" s="112"/>
      <c r="D36" s="4"/>
      <c r="E36" s="112"/>
      <c r="F36" s="86"/>
      <c r="G36" s="18"/>
      <c r="H36" s="22"/>
      <c r="I36" s="35"/>
      <c r="M36" s="96"/>
    </row>
    <row r="37" spans="1:13" s="10" customFormat="1" ht="63.75">
      <c r="B37" s="29" t="s">
        <v>262</v>
      </c>
      <c r="C37" s="32"/>
      <c r="D37" s="90" t="s">
        <v>244</v>
      </c>
      <c r="E37" s="32" t="s">
        <v>22</v>
      </c>
      <c r="F37" s="86">
        <v>640</v>
      </c>
      <c r="G37" s="210"/>
      <c r="H37" s="87">
        <f>F37*G37</f>
        <v>0</v>
      </c>
      <c r="M37" s="216"/>
    </row>
    <row r="38" spans="1:13" s="10" customFormat="1">
      <c r="B38" s="29"/>
      <c r="C38" s="32"/>
      <c r="D38" s="90"/>
      <c r="E38" s="32"/>
      <c r="F38" s="86"/>
      <c r="G38" s="210"/>
      <c r="H38" s="87"/>
      <c r="M38" s="216"/>
    </row>
    <row r="39" spans="1:13" s="10" customFormat="1" ht="63.75">
      <c r="B39" s="29" t="s">
        <v>263</v>
      </c>
      <c r="C39" s="32"/>
      <c r="D39" s="90" t="s">
        <v>247</v>
      </c>
      <c r="E39" s="32" t="s">
        <v>22</v>
      </c>
      <c r="F39" s="86">
        <v>160</v>
      </c>
      <c r="G39" s="210"/>
      <c r="H39" s="87">
        <f>F39*G39</f>
        <v>0</v>
      </c>
      <c r="M39" s="216"/>
    </row>
    <row r="40" spans="1:13" s="10" customFormat="1">
      <c r="B40" s="29"/>
      <c r="C40" s="32"/>
      <c r="D40" s="90"/>
      <c r="E40" s="32"/>
      <c r="F40" s="86"/>
      <c r="G40" s="210"/>
      <c r="H40" s="87"/>
      <c r="I40" s="46"/>
      <c r="M40" s="216"/>
    </row>
    <row r="41" spans="1:13" s="10" customFormat="1" ht="38.25">
      <c r="B41" s="29" t="s">
        <v>264</v>
      </c>
      <c r="C41" s="32"/>
      <c r="D41" s="90" t="s">
        <v>28</v>
      </c>
      <c r="E41" s="32" t="s">
        <v>20</v>
      </c>
      <c r="F41" s="86">
        <v>408</v>
      </c>
      <c r="G41" s="210"/>
      <c r="H41" s="87">
        <f>F41*G41</f>
        <v>0</v>
      </c>
      <c r="M41" s="216"/>
    </row>
    <row r="42" spans="1:13" s="10" customFormat="1">
      <c r="B42" s="29"/>
      <c r="C42" s="32"/>
      <c r="D42" s="90"/>
      <c r="E42" s="32"/>
      <c r="F42" s="86"/>
      <c r="G42" s="210"/>
      <c r="H42" s="87"/>
      <c r="M42" s="216"/>
    </row>
    <row r="43" spans="1:13" s="10" customFormat="1" ht="63.75">
      <c r="B43" s="29" t="s">
        <v>265</v>
      </c>
      <c r="C43" s="32"/>
      <c r="D43" s="90" t="s">
        <v>29</v>
      </c>
      <c r="E43" s="32" t="s">
        <v>22</v>
      </c>
      <c r="F43" s="86">
        <v>65</v>
      </c>
      <c r="G43" s="210"/>
      <c r="H43" s="87">
        <f>F43*G43</f>
        <v>0</v>
      </c>
      <c r="M43" s="216"/>
    </row>
    <row r="44" spans="1:13" s="10" customFormat="1">
      <c r="B44" s="29"/>
      <c r="C44" s="32"/>
      <c r="D44" s="90"/>
      <c r="E44" s="32"/>
      <c r="F44" s="86"/>
      <c r="G44" s="210"/>
      <c r="H44" s="87"/>
      <c r="M44" s="216"/>
    </row>
    <row r="45" spans="1:13" s="10" customFormat="1" ht="63.75">
      <c r="B45" s="29" t="s">
        <v>266</v>
      </c>
      <c r="C45" s="32"/>
      <c r="D45" s="90" t="s">
        <v>64</v>
      </c>
      <c r="E45" s="32" t="s">
        <v>22</v>
      </c>
      <c r="F45" s="86">
        <v>160</v>
      </c>
      <c r="G45" s="210"/>
      <c r="H45" s="87">
        <f>F45*G45</f>
        <v>0</v>
      </c>
      <c r="M45" s="216"/>
    </row>
    <row r="46" spans="1:13" s="10" customFormat="1">
      <c r="B46" s="29"/>
      <c r="C46" s="32"/>
      <c r="D46" s="90"/>
      <c r="E46" s="32"/>
      <c r="F46" s="86"/>
      <c r="G46" s="210"/>
      <c r="H46" s="87"/>
      <c r="M46" s="216"/>
    </row>
    <row r="47" spans="1:13" s="10" customFormat="1" ht="76.5">
      <c r="B47" s="29" t="s">
        <v>267</v>
      </c>
      <c r="C47" s="32"/>
      <c r="D47" s="90" t="s">
        <v>136</v>
      </c>
      <c r="E47" s="32" t="s">
        <v>22</v>
      </c>
      <c r="F47" s="86">
        <v>230</v>
      </c>
      <c r="G47" s="210"/>
      <c r="H47" s="87">
        <f>F47*G47</f>
        <v>0</v>
      </c>
      <c r="I47" s="53" t="s">
        <v>232</v>
      </c>
      <c r="M47" s="216"/>
    </row>
    <row r="48" spans="1:13" s="10" customFormat="1">
      <c r="B48" s="29"/>
      <c r="C48" s="32"/>
      <c r="D48" s="90"/>
      <c r="E48" s="32"/>
      <c r="F48" s="86"/>
      <c r="G48" s="210"/>
      <c r="H48" s="87"/>
      <c r="I48" s="53"/>
      <c r="M48" s="216"/>
    </row>
    <row r="49" spans="2:13" s="10" customFormat="1" ht="25.5">
      <c r="B49" s="29" t="s">
        <v>268</v>
      </c>
      <c r="C49" s="32"/>
      <c r="D49" s="115" t="s">
        <v>98</v>
      </c>
      <c r="E49" s="32" t="s">
        <v>97</v>
      </c>
      <c r="F49" s="86">
        <v>10</v>
      </c>
      <c r="G49" s="210"/>
      <c r="H49" s="87">
        <f>F49*G49</f>
        <v>0</v>
      </c>
      <c r="I49" s="46"/>
      <c r="M49" s="216"/>
    </row>
    <row r="50" spans="2:13" s="10" customFormat="1">
      <c r="B50" s="29"/>
      <c r="C50" s="32"/>
      <c r="D50" s="90"/>
      <c r="E50" s="32"/>
      <c r="F50" s="86"/>
      <c r="G50" s="210"/>
      <c r="H50" s="87"/>
      <c r="I50" s="53"/>
      <c r="M50" s="216"/>
    </row>
    <row r="51" spans="2:13" s="10" customFormat="1" ht="38.25">
      <c r="B51" s="29" t="s">
        <v>269</v>
      </c>
      <c r="C51" s="32"/>
      <c r="D51" s="90" t="s">
        <v>249</v>
      </c>
      <c r="E51" s="32" t="s">
        <v>22</v>
      </c>
      <c r="F51" s="86">
        <v>515</v>
      </c>
      <c r="G51" s="210"/>
      <c r="H51" s="87">
        <f>F51*G51</f>
        <v>0</v>
      </c>
      <c r="I51" s="53" t="s">
        <v>114</v>
      </c>
      <c r="M51" s="216"/>
    </row>
    <row r="52" spans="2:13" s="10" customFormat="1">
      <c r="B52" s="29"/>
      <c r="C52" s="32"/>
      <c r="D52" s="90"/>
      <c r="E52" s="32"/>
      <c r="F52" s="86"/>
      <c r="G52" s="210"/>
      <c r="H52" s="87"/>
      <c r="M52" s="216"/>
    </row>
    <row r="53" spans="2:13" s="10" customFormat="1" ht="38.25">
      <c r="B53" s="29" t="s">
        <v>270</v>
      </c>
      <c r="C53" s="32"/>
      <c r="D53" s="90" t="s">
        <v>94</v>
      </c>
      <c r="E53" s="32" t="s">
        <v>25</v>
      </c>
      <c r="F53" s="86">
        <v>40</v>
      </c>
      <c r="G53" s="210"/>
      <c r="H53" s="87">
        <f>F53*G53</f>
        <v>0</v>
      </c>
      <c r="M53" s="216"/>
    </row>
    <row r="54" spans="2:13" s="10" customFormat="1">
      <c r="B54" s="29"/>
      <c r="C54" s="32"/>
      <c r="D54" s="90"/>
      <c r="E54" s="32"/>
      <c r="F54" s="86"/>
      <c r="G54" s="210"/>
      <c r="H54" s="87"/>
      <c r="M54" s="216"/>
    </row>
    <row r="55" spans="2:13" s="10" customFormat="1">
      <c r="B55" s="29" t="s">
        <v>271</v>
      </c>
      <c r="C55" s="32"/>
      <c r="D55" s="90" t="s">
        <v>41</v>
      </c>
      <c r="E55" s="32" t="s">
        <v>25</v>
      </c>
      <c r="F55" s="86">
        <v>10</v>
      </c>
      <c r="G55" s="210"/>
      <c r="H55" s="87">
        <f>F55*G55</f>
        <v>0</v>
      </c>
      <c r="M55" s="216"/>
    </row>
    <row r="56" spans="2:13" s="10" customFormat="1">
      <c r="B56" s="29"/>
      <c r="C56" s="32"/>
      <c r="D56" s="90"/>
      <c r="E56" s="32"/>
      <c r="F56" s="86"/>
      <c r="G56" s="210"/>
      <c r="H56" s="87"/>
      <c r="M56" s="216"/>
    </row>
    <row r="57" spans="2:13" s="10" customFormat="1">
      <c r="B57" s="29" t="s">
        <v>272</v>
      </c>
      <c r="C57" s="32"/>
      <c r="D57" s="90" t="s">
        <v>183</v>
      </c>
      <c r="E57" s="32" t="s">
        <v>25</v>
      </c>
      <c r="F57" s="86">
        <v>1</v>
      </c>
      <c r="G57" s="210"/>
      <c r="H57" s="87">
        <f>F57*G57</f>
        <v>0</v>
      </c>
      <c r="M57" s="216"/>
    </row>
    <row r="58" spans="2:13" s="10" customFormat="1">
      <c r="B58" s="29"/>
      <c r="C58" s="32"/>
      <c r="D58" s="90"/>
      <c r="E58" s="32"/>
      <c r="F58" s="86"/>
      <c r="G58" s="210"/>
      <c r="H58" s="87"/>
      <c r="M58" s="216"/>
    </row>
    <row r="59" spans="2:13" s="10" customFormat="1" ht="38.25">
      <c r="B59" s="29" t="s">
        <v>273</v>
      </c>
      <c r="C59" s="32"/>
      <c r="D59" s="90" t="s">
        <v>43</v>
      </c>
      <c r="E59" s="32" t="s">
        <v>25</v>
      </c>
      <c r="F59" s="86">
        <v>8</v>
      </c>
      <c r="G59" s="210"/>
      <c r="H59" s="87">
        <f>F59*G59</f>
        <v>0</v>
      </c>
      <c r="M59" s="216"/>
    </row>
    <row r="60" spans="2:13" s="10" customFormat="1">
      <c r="B60" s="29"/>
      <c r="C60" s="32"/>
      <c r="D60" s="90"/>
      <c r="E60" s="32"/>
      <c r="F60" s="86"/>
      <c r="G60" s="210"/>
      <c r="H60" s="87"/>
      <c r="M60" s="216"/>
    </row>
    <row r="61" spans="2:13" s="10" customFormat="1" ht="38.25">
      <c r="B61" s="32" t="s">
        <v>274</v>
      </c>
      <c r="C61" s="32"/>
      <c r="D61" s="38" t="s">
        <v>42</v>
      </c>
      <c r="E61" s="32" t="s">
        <v>25</v>
      </c>
      <c r="F61" s="86">
        <v>4</v>
      </c>
      <c r="G61" s="210"/>
      <c r="H61" s="87">
        <f>F61*G61</f>
        <v>0</v>
      </c>
      <c r="M61" s="216"/>
    </row>
    <row r="62" spans="2:13" s="10" customFormat="1">
      <c r="B62" s="29"/>
      <c r="C62" s="32"/>
      <c r="D62" s="38"/>
      <c r="E62" s="32"/>
      <c r="F62" s="86"/>
      <c r="G62" s="210"/>
      <c r="H62" s="87"/>
      <c r="M62" s="216"/>
    </row>
    <row r="63" spans="2:13" s="10" customFormat="1" ht="51">
      <c r="B63" s="29" t="s">
        <v>303</v>
      </c>
      <c r="C63" s="32"/>
      <c r="D63" s="116" t="s">
        <v>184</v>
      </c>
      <c r="E63" s="32" t="s">
        <v>101</v>
      </c>
      <c r="F63" s="117">
        <v>1</v>
      </c>
      <c r="G63" s="210"/>
      <c r="H63" s="87">
        <f>F63*G63</f>
        <v>0</v>
      </c>
      <c r="M63" s="216"/>
    </row>
    <row r="64" spans="2:13" s="10" customFormat="1">
      <c r="B64" s="29"/>
      <c r="C64" s="32"/>
      <c r="D64" s="38"/>
      <c r="E64" s="32"/>
      <c r="F64" s="86"/>
      <c r="G64" s="210"/>
      <c r="H64" s="87"/>
      <c r="M64" s="216"/>
    </row>
    <row r="65" spans="1:13" s="10" customFormat="1" ht="51">
      <c r="B65" s="29" t="s">
        <v>304</v>
      </c>
      <c r="C65" s="32"/>
      <c r="D65" s="124" t="s">
        <v>185</v>
      </c>
      <c r="E65" s="32" t="s">
        <v>101</v>
      </c>
      <c r="F65" s="117">
        <v>3</v>
      </c>
      <c r="G65" s="210"/>
      <c r="H65" s="87">
        <f>F65*G65</f>
        <v>0</v>
      </c>
      <c r="M65" s="216"/>
    </row>
    <row r="66" spans="1:13" s="10" customFormat="1">
      <c r="B66" s="29"/>
      <c r="C66" s="32"/>
      <c r="D66" s="38"/>
      <c r="E66" s="32"/>
      <c r="F66" s="86"/>
      <c r="G66" s="210"/>
      <c r="H66" s="87"/>
      <c r="M66" s="216"/>
    </row>
    <row r="67" spans="1:13" s="10" customFormat="1" ht="25.5">
      <c r="B67" s="29" t="s">
        <v>305</v>
      </c>
      <c r="C67" s="32"/>
      <c r="D67" s="116" t="s">
        <v>40</v>
      </c>
      <c r="E67" s="32" t="s">
        <v>21</v>
      </c>
      <c r="F67" s="117">
        <f>F16</f>
        <v>408</v>
      </c>
      <c r="G67" s="210"/>
      <c r="H67" s="87">
        <f>F67*G67</f>
        <v>0</v>
      </c>
      <c r="M67" s="216"/>
    </row>
    <row r="68" spans="1:13" s="88" customFormat="1">
      <c r="A68" s="111"/>
      <c r="B68" s="112"/>
      <c r="C68" s="112"/>
      <c r="D68" s="118"/>
      <c r="E68" s="112"/>
      <c r="F68" s="119"/>
      <c r="G68" s="113"/>
      <c r="H68" s="120"/>
      <c r="I68" s="35"/>
      <c r="M68" s="96"/>
    </row>
    <row r="69" spans="1:13" s="88" customFormat="1">
      <c r="B69" s="56"/>
      <c r="C69" s="57"/>
      <c r="D69" s="57" t="s">
        <v>372</v>
      </c>
      <c r="E69" s="57"/>
      <c r="F69" s="260" t="s">
        <v>351</v>
      </c>
      <c r="G69" s="260"/>
      <c r="H69" s="202">
        <f>SUM(H71:H129)</f>
        <v>0</v>
      </c>
      <c r="I69" s="58"/>
      <c r="M69" s="96"/>
    </row>
    <row r="70" spans="1:13" s="88" customFormat="1">
      <c r="B70" s="34"/>
      <c r="C70" s="34"/>
      <c r="D70" s="3"/>
      <c r="E70" s="34"/>
      <c r="F70" s="91"/>
      <c r="G70" s="17"/>
      <c r="H70" s="87"/>
      <c r="I70" s="35"/>
      <c r="M70" s="96"/>
    </row>
    <row r="71" spans="1:13" s="88" customFormat="1" ht="51">
      <c r="B71" s="32" t="s">
        <v>275</v>
      </c>
      <c r="C71" s="32"/>
      <c r="D71" s="35" t="s">
        <v>344</v>
      </c>
      <c r="E71" s="34"/>
      <c r="F71" s="86"/>
      <c r="G71" s="210"/>
      <c r="H71" s="87"/>
      <c r="I71" s="95" t="s">
        <v>86</v>
      </c>
      <c r="K71" s="98"/>
      <c r="L71" s="98"/>
      <c r="M71" s="35"/>
    </row>
    <row r="72" spans="1:13" s="88" customFormat="1">
      <c r="B72" s="32"/>
      <c r="C72" s="32"/>
      <c r="D72" s="90" t="s">
        <v>68</v>
      </c>
      <c r="E72" s="34" t="s">
        <v>21</v>
      </c>
      <c r="F72" s="86">
        <f>F16</f>
        <v>408</v>
      </c>
      <c r="G72" s="41"/>
      <c r="H72" s="87">
        <f>F72*G72</f>
        <v>0</v>
      </c>
      <c r="I72" s="35"/>
      <c r="K72" s="98"/>
      <c r="L72" s="98"/>
      <c r="M72" s="35"/>
    </row>
    <row r="73" spans="1:13" s="88" customFormat="1">
      <c r="B73" s="34"/>
      <c r="C73" s="34"/>
      <c r="D73" s="3"/>
      <c r="E73" s="34"/>
      <c r="F73" s="86"/>
      <c r="G73" s="237"/>
      <c r="H73" s="87"/>
      <c r="I73" s="35"/>
      <c r="K73" s="98"/>
      <c r="L73" s="98"/>
      <c r="M73" s="35"/>
    </row>
    <row r="74" spans="1:13" s="88" customFormat="1" ht="51">
      <c r="B74" s="32" t="s">
        <v>276</v>
      </c>
      <c r="C74" s="32"/>
      <c r="D74" s="35" t="s">
        <v>345</v>
      </c>
      <c r="E74" s="34"/>
      <c r="F74" s="86"/>
      <c r="G74" s="237"/>
      <c r="H74" s="87"/>
      <c r="I74" s="35"/>
      <c r="K74" s="98"/>
      <c r="L74" s="98"/>
      <c r="M74" s="35"/>
    </row>
    <row r="75" spans="1:13" s="88" customFormat="1">
      <c r="B75" s="32"/>
      <c r="C75" s="32"/>
      <c r="D75" s="90" t="s">
        <v>121</v>
      </c>
      <c r="E75" s="34" t="s">
        <v>19</v>
      </c>
      <c r="F75" s="91">
        <v>1</v>
      </c>
      <c r="G75" s="33"/>
      <c r="H75" s="87">
        <f>F75*G75</f>
        <v>0</v>
      </c>
      <c r="I75" s="35" t="s">
        <v>118</v>
      </c>
      <c r="K75" s="98"/>
      <c r="L75" s="98"/>
      <c r="M75" s="35"/>
    </row>
    <row r="76" spans="1:13" s="88" customFormat="1" ht="38.25">
      <c r="B76" s="32"/>
      <c r="C76" s="32"/>
      <c r="D76" s="90" t="s">
        <v>121</v>
      </c>
      <c r="E76" s="34" t="s">
        <v>19</v>
      </c>
      <c r="F76" s="91">
        <v>1</v>
      </c>
      <c r="G76" s="33"/>
      <c r="H76" s="87">
        <f>F76*G76</f>
        <v>0</v>
      </c>
      <c r="I76" s="35" t="s">
        <v>181</v>
      </c>
      <c r="K76" s="98"/>
      <c r="L76" s="98"/>
      <c r="M76" s="35"/>
    </row>
    <row r="77" spans="1:13" s="88" customFormat="1" ht="38.25">
      <c r="B77" s="32"/>
      <c r="C77" s="32"/>
      <c r="D77" s="90" t="s">
        <v>31</v>
      </c>
      <c r="E77" s="34" t="s">
        <v>19</v>
      </c>
      <c r="F77" s="91">
        <v>4</v>
      </c>
      <c r="G77" s="33"/>
      <c r="H77" s="87">
        <f>F77*G77</f>
        <v>0</v>
      </c>
      <c r="I77" s="35" t="s">
        <v>181</v>
      </c>
      <c r="K77" s="98"/>
      <c r="L77" s="98"/>
      <c r="M77" s="35"/>
    </row>
    <row r="78" spans="1:13" s="88" customFormat="1" ht="38.25">
      <c r="B78" s="32"/>
      <c r="C78" s="32"/>
      <c r="D78" s="90" t="s">
        <v>30</v>
      </c>
      <c r="E78" s="34" t="s">
        <v>19</v>
      </c>
      <c r="F78" s="91">
        <v>5</v>
      </c>
      <c r="G78" s="33"/>
      <c r="H78" s="87">
        <f>F78*G78</f>
        <v>0</v>
      </c>
      <c r="I78" s="35" t="s">
        <v>181</v>
      </c>
      <c r="K78" s="98"/>
      <c r="L78" s="98"/>
      <c r="M78" s="35"/>
    </row>
    <row r="79" spans="1:13" s="88" customFormat="1">
      <c r="B79" s="34"/>
      <c r="C79" s="34"/>
      <c r="D79" s="90"/>
      <c r="E79" s="34"/>
      <c r="F79" s="86"/>
      <c r="G79" s="41"/>
      <c r="H79" s="87"/>
      <c r="I79" s="35"/>
      <c r="K79" s="98"/>
      <c r="L79" s="98"/>
      <c r="M79" s="35"/>
    </row>
    <row r="80" spans="1:13" s="88" customFormat="1">
      <c r="B80" s="34"/>
      <c r="C80" s="34"/>
      <c r="D80" s="90" t="s">
        <v>33</v>
      </c>
      <c r="E80" s="34" t="s">
        <v>32</v>
      </c>
      <c r="F80" s="86">
        <v>3</v>
      </c>
      <c r="G80" s="41"/>
      <c r="H80" s="87">
        <f>F80*G80</f>
        <v>0</v>
      </c>
      <c r="I80" s="35" t="s">
        <v>164</v>
      </c>
      <c r="K80" s="98"/>
      <c r="L80" s="98"/>
      <c r="M80" s="35"/>
    </row>
    <row r="81" spans="2:13" s="88" customFormat="1">
      <c r="B81" s="34"/>
      <c r="C81" s="34"/>
      <c r="D81" s="90"/>
      <c r="E81" s="34"/>
      <c r="F81" s="86"/>
      <c r="G81" s="41"/>
      <c r="H81" s="87"/>
      <c r="I81" s="35"/>
      <c r="K81" s="98"/>
      <c r="L81" s="98"/>
      <c r="M81" s="35"/>
    </row>
    <row r="82" spans="2:13" s="88" customFormat="1">
      <c r="B82" s="34"/>
      <c r="C82" s="34"/>
      <c r="D82" s="90" t="s">
        <v>49</v>
      </c>
      <c r="E82" s="34" t="s">
        <v>32</v>
      </c>
      <c r="F82" s="86">
        <v>1</v>
      </c>
      <c r="G82" s="41"/>
      <c r="H82" s="87">
        <f>F82*G82</f>
        <v>0</v>
      </c>
      <c r="I82" s="35" t="s">
        <v>182</v>
      </c>
      <c r="K82" s="98"/>
      <c r="L82" s="98"/>
      <c r="M82" s="35"/>
    </row>
    <row r="83" spans="2:13" s="88" customFormat="1">
      <c r="B83" s="34"/>
      <c r="C83" s="34"/>
      <c r="D83" s="90"/>
      <c r="E83" s="34"/>
      <c r="F83" s="86"/>
      <c r="G83" s="234"/>
      <c r="H83" s="87"/>
      <c r="I83" s="35"/>
      <c r="K83" s="98"/>
      <c r="L83" s="98"/>
      <c r="M83" s="35"/>
    </row>
    <row r="84" spans="2:13" s="88" customFormat="1" ht="51">
      <c r="B84" s="34"/>
      <c r="C84" s="34"/>
      <c r="D84" s="121" t="s">
        <v>165</v>
      </c>
      <c r="E84" s="34" t="s">
        <v>32</v>
      </c>
      <c r="F84" s="86">
        <v>1</v>
      </c>
      <c r="G84" s="41"/>
      <c r="H84" s="87">
        <f>F84*G84</f>
        <v>0</v>
      </c>
      <c r="I84" s="35"/>
      <c r="K84" s="98"/>
      <c r="L84" s="98"/>
      <c r="M84" s="35"/>
    </row>
    <row r="85" spans="2:13" s="88" customFormat="1">
      <c r="B85" s="34"/>
      <c r="C85" s="34"/>
      <c r="D85" s="90"/>
      <c r="E85" s="34"/>
      <c r="F85" s="86"/>
      <c r="G85" s="41"/>
      <c r="H85" s="87"/>
      <c r="I85" s="35"/>
      <c r="K85" s="98"/>
      <c r="L85" s="98"/>
      <c r="M85" s="35"/>
    </row>
    <row r="86" spans="2:13" s="88" customFormat="1">
      <c r="B86" s="34"/>
      <c r="C86" s="34"/>
      <c r="D86" s="90"/>
      <c r="E86" s="34"/>
      <c r="F86" s="91"/>
      <c r="G86" s="17"/>
      <c r="H86" s="87"/>
      <c r="I86" s="35"/>
      <c r="K86" s="98"/>
      <c r="L86" s="98"/>
      <c r="M86" s="35"/>
    </row>
    <row r="87" spans="2:13" s="88" customFormat="1" ht="38.25">
      <c r="B87" s="32" t="s">
        <v>277</v>
      </c>
      <c r="C87" s="32"/>
      <c r="D87" s="35" t="s">
        <v>346</v>
      </c>
      <c r="E87" s="34"/>
      <c r="F87" s="91"/>
      <c r="G87" s="17"/>
      <c r="H87" s="87"/>
      <c r="I87" s="35"/>
      <c r="K87" s="98"/>
      <c r="L87" s="98"/>
      <c r="M87" s="35"/>
    </row>
    <row r="88" spans="2:13" s="88" customFormat="1">
      <c r="B88" s="34"/>
      <c r="C88" s="34"/>
      <c r="D88" s="90" t="s">
        <v>155</v>
      </c>
      <c r="E88" s="34" t="s">
        <v>19</v>
      </c>
      <c r="F88" s="91">
        <v>1</v>
      </c>
      <c r="G88" s="33"/>
      <c r="H88" s="87">
        <f>F88*G88</f>
        <v>0</v>
      </c>
      <c r="I88" s="35"/>
      <c r="K88" s="98"/>
      <c r="L88" s="98"/>
      <c r="M88" s="35"/>
    </row>
    <row r="89" spans="2:13" s="88" customFormat="1">
      <c r="B89" s="34"/>
      <c r="C89" s="34"/>
      <c r="D89" s="90" t="s">
        <v>115</v>
      </c>
      <c r="E89" s="34" t="s">
        <v>19</v>
      </c>
      <c r="F89" s="91">
        <v>1</v>
      </c>
      <c r="G89" s="33"/>
      <c r="H89" s="87">
        <f>F89*G89</f>
        <v>0</v>
      </c>
      <c r="I89" s="35"/>
      <c r="K89" s="98"/>
      <c r="L89" s="98"/>
      <c r="M89" s="35"/>
    </row>
    <row r="90" spans="2:13" s="88" customFormat="1">
      <c r="B90" s="34"/>
      <c r="C90" s="34"/>
      <c r="D90" s="90" t="s">
        <v>65</v>
      </c>
      <c r="E90" s="34" t="s">
        <v>19</v>
      </c>
      <c r="F90" s="91">
        <v>4</v>
      </c>
      <c r="G90" s="33"/>
      <c r="H90" s="87">
        <f>F90*G90</f>
        <v>0</v>
      </c>
      <c r="I90" s="35"/>
      <c r="K90" s="98"/>
      <c r="L90" s="98"/>
      <c r="M90" s="35"/>
    </row>
    <row r="91" spans="2:13" s="88" customFormat="1">
      <c r="B91" s="34"/>
      <c r="C91" s="34"/>
      <c r="D91" s="90" t="s">
        <v>81</v>
      </c>
      <c r="E91" s="34" t="s">
        <v>19</v>
      </c>
      <c r="F91" s="91">
        <v>2</v>
      </c>
      <c r="G91" s="33"/>
      <c r="H91" s="87">
        <f>F91*G91</f>
        <v>0</v>
      </c>
      <c r="I91" s="35"/>
      <c r="K91" s="98"/>
      <c r="L91" s="98"/>
      <c r="M91" s="35"/>
    </row>
    <row r="92" spans="2:13" s="88" customFormat="1">
      <c r="B92" s="34"/>
      <c r="C92" s="34"/>
      <c r="D92" s="90" t="s">
        <v>83</v>
      </c>
      <c r="E92" s="34" t="s">
        <v>19</v>
      </c>
      <c r="F92" s="91">
        <v>1</v>
      </c>
      <c r="G92" s="33"/>
      <c r="H92" s="87">
        <f>F92*G92</f>
        <v>0</v>
      </c>
      <c r="I92" s="35"/>
      <c r="K92" s="98"/>
      <c r="L92" s="98"/>
      <c r="M92" s="35"/>
    </row>
    <row r="93" spans="2:13" s="88" customFormat="1">
      <c r="B93" s="34"/>
      <c r="C93" s="34"/>
      <c r="D93" s="35"/>
      <c r="E93" s="34"/>
      <c r="F93" s="91"/>
      <c r="G93" s="233"/>
      <c r="H93" s="87"/>
      <c r="I93" s="35"/>
      <c r="K93" s="98"/>
      <c r="L93" s="98"/>
      <c r="M93" s="35"/>
    </row>
    <row r="94" spans="2:13" s="88" customFormat="1" ht="25.5">
      <c r="B94" s="34"/>
      <c r="C94" s="34"/>
      <c r="D94" s="35" t="s">
        <v>59</v>
      </c>
      <c r="E94" s="34" t="s">
        <v>19</v>
      </c>
      <c r="F94" s="91">
        <v>8</v>
      </c>
      <c r="G94" s="33"/>
      <c r="H94" s="87">
        <f>F94*G94</f>
        <v>0</v>
      </c>
      <c r="I94" s="95" t="s">
        <v>86</v>
      </c>
      <c r="K94" s="98"/>
      <c r="L94" s="98"/>
      <c r="M94" s="35"/>
    </row>
    <row r="95" spans="2:13" s="88" customFormat="1" ht="25.5">
      <c r="B95" s="34"/>
      <c r="C95" s="34"/>
      <c r="D95" s="35" t="s">
        <v>60</v>
      </c>
      <c r="E95" s="34" t="s">
        <v>19</v>
      </c>
      <c r="F95" s="91">
        <v>3</v>
      </c>
      <c r="G95" s="33"/>
      <c r="H95" s="87">
        <f>F95*G95</f>
        <v>0</v>
      </c>
      <c r="I95" s="95" t="s">
        <v>86</v>
      </c>
      <c r="K95" s="98"/>
      <c r="L95" s="98"/>
      <c r="M95" s="35"/>
    </row>
    <row r="96" spans="2:13" s="88" customFormat="1" ht="25.5">
      <c r="B96" s="34"/>
      <c r="C96" s="34"/>
      <c r="D96" s="35" t="s">
        <v>139</v>
      </c>
      <c r="E96" s="34" t="s">
        <v>19</v>
      </c>
      <c r="F96" s="91">
        <v>5</v>
      </c>
      <c r="G96" s="33"/>
      <c r="H96" s="87">
        <f>F96*G96</f>
        <v>0</v>
      </c>
      <c r="I96" s="95" t="s">
        <v>86</v>
      </c>
      <c r="K96" s="98"/>
      <c r="L96" s="98"/>
      <c r="M96" s="35"/>
    </row>
    <row r="97" spans="2:13" s="88" customFormat="1" ht="25.5">
      <c r="B97" s="34"/>
      <c r="C97" s="34"/>
      <c r="D97" s="35" t="s">
        <v>66</v>
      </c>
      <c r="E97" s="34" t="s">
        <v>19</v>
      </c>
      <c r="F97" s="91">
        <v>3</v>
      </c>
      <c r="G97" s="33"/>
      <c r="H97" s="87">
        <f>F97*G97</f>
        <v>0</v>
      </c>
      <c r="I97" s="95" t="s">
        <v>86</v>
      </c>
      <c r="K97" s="98"/>
      <c r="L97" s="98"/>
      <c r="M97" s="35"/>
    </row>
    <row r="98" spans="2:13" s="88" customFormat="1">
      <c r="B98" s="34"/>
      <c r="C98" s="34"/>
      <c r="D98" s="35"/>
      <c r="E98" s="34"/>
      <c r="F98" s="91"/>
      <c r="G98" s="233"/>
      <c r="H98" s="87"/>
      <c r="I98" s="35"/>
      <c r="K98" s="98"/>
      <c r="L98" s="98"/>
      <c r="M98" s="35"/>
    </row>
    <row r="99" spans="2:13" s="88" customFormat="1">
      <c r="B99" s="34"/>
      <c r="C99" s="34"/>
      <c r="D99" s="35" t="s">
        <v>34</v>
      </c>
      <c r="E99" s="34" t="s">
        <v>19</v>
      </c>
      <c r="F99" s="91">
        <v>4</v>
      </c>
      <c r="G99" s="33"/>
      <c r="H99" s="87">
        <f>F99*G99</f>
        <v>0</v>
      </c>
      <c r="I99" s="35"/>
      <c r="K99" s="98"/>
      <c r="L99" s="98"/>
      <c r="M99" s="35"/>
    </row>
    <row r="100" spans="2:13" s="88" customFormat="1">
      <c r="B100" s="34"/>
      <c r="C100" s="34"/>
      <c r="D100" s="35"/>
      <c r="E100" s="34"/>
      <c r="F100" s="91"/>
      <c r="G100" s="233"/>
      <c r="H100" s="87"/>
      <c r="I100" s="35"/>
      <c r="K100" s="98"/>
      <c r="L100" s="98"/>
      <c r="M100" s="35"/>
    </row>
    <row r="101" spans="2:13" s="88" customFormat="1">
      <c r="B101" s="34"/>
      <c r="C101" s="34"/>
      <c r="D101" s="35" t="s">
        <v>35</v>
      </c>
      <c r="E101" s="34" t="s">
        <v>19</v>
      </c>
      <c r="F101" s="86">
        <v>6</v>
      </c>
      <c r="G101" s="41"/>
      <c r="H101" s="87">
        <f>F101*G101</f>
        <v>0</v>
      </c>
      <c r="I101" s="96"/>
      <c r="K101" s="98"/>
      <c r="L101" s="98"/>
      <c r="M101" s="35"/>
    </row>
    <row r="102" spans="2:13" s="88" customFormat="1">
      <c r="B102" s="34"/>
      <c r="C102" s="34"/>
      <c r="D102" s="35"/>
      <c r="E102" s="34"/>
      <c r="F102" s="86"/>
      <c r="G102" s="234"/>
      <c r="H102" s="87"/>
      <c r="I102" s="35"/>
      <c r="K102" s="98"/>
      <c r="L102" s="98"/>
      <c r="M102" s="35"/>
    </row>
    <row r="103" spans="2:13" s="88" customFormat="1">
      <c r="B103" s="34"/>
      <c r="C103" s="34"/>
      <c r="D103" s="35" t="s">
        <v>36</v>
      </c>
      <c r="E103" s="34" t="s">
        <v>19</v>
      </c>
      <c r="F103" s="91">
        <v>4</v>
      </c>
      <c r="G103" s="33"/>
      <c r="H103" s="87">
        <f>F103*G103</f>
        <v>0</v>
      </c>
      <c r="I103" s="35"/>
      <c r="K103" s="98"/>
      <c r="L103" s="98"/>
      <c r="M103" s="35"/>
    </row>
    <row r="104" spans="2:13" s="88" customFormat="1">
      <c r="B104" s="34"/>
      <c r="C104" s="34"/>
      <c r="D104" s="35" t="s">
        <v>117</v>
      </c>
      <c r="E104" s="34" t="s">
        <v>19</v>
      </c>
      <c r="F104" s="91">
        <v>4</v>
      </c>
      <c r="G104" s="33"/>
      <c r="H104" s="87">
        <f>F104*G104</f>
        <v>0</v>
      </c>
      <c r="I104" s="35"/>
      <c r="K104" s="98"/>
      <c r="L104" s="98"/>
      <c r="M104" s="35"/>
    </row>
    <row r="105" spans="2:13" s="88" customFormat="1">
      <c r="B105" s="34"/>
      <c r="C105" s="34"/>
      <c r="D105" s="35" t="s">
        <v>116</v>
      </c>
      <c r="E105" s="34" t="s">
        <v>19</v>
      </c>
      <c r="F105" s="91">
        <v>2</v>
      </c>
      <c r="G105" s="33"/>
      <c r="H105" s="87">
        <f>F105*G105</f>
        <v>0</v>
      </c>
      <c r="I105" s="35"/>
      <c r="K105" s="98"/>
      <c r="L105" s="98"/>
      <c r="M105" s="35"/>
    </row>
    <row r="106" spans="2:13" s="88" customFormat="1">
      <c r="B106" s="34"/>
      <c r="C106" s="34"/>
      <c r="D106" s="35"/>
      <c r="E106" s="34"/>
      <c r="F106" s="86"/>
      <c r="G106" s="234"/>
      <c r="H106" s="87"/>
      <c r="I106" s="35"/>
      <c r="K106" s="98"/>
      <c r="L106" s="98"/>
      <c r="M106" s="35"/>
    </row>
    <row r="107" spans="2:13" s="88" customFormat="1">
      <c r="B107" s="34"/>
      <c r="C107" s="34"/>
      <c r="D107" s="35" t="s">
        <v>211</v>
      </c>
      <c r="E107" s="34" t="s">
        <v>19</v>
      </c>
      <c r="F107" s="91">
        <v>1</v>
      </c>
      <c r="G107" s="33"/>
      <c r="H107" s="87">
        <f>F107*G107</f>
        <v>0</v>
      </c>
      <c r="I107" s="35"/>
      <c r="K107" s="98"/>
      <c r="L107" s="98"/>
      <c r="M107" s="35"/>
    </row>
    <row r="108" spans="2:13" s="88" customFormat="1">
      <c r="B108" s="34"/>
      <c r="C108" s="34"/>
      <c r="D108" s="35"/>
      <c r="E108" s="34"/>
      <c r="F108" s="91"/>
      <c r="G108" s="33"/>
      <c r="H108" s="87"/>
      <c r="I108" s="35"/>
      <c r="K108" s="98"/>
      <c r="L108" s="98"/>
      <c r="M108" s="35"/>
    </row>
    <row r="109" spans="2:13" s="88" customFormat="1" ht="25.5">
      <c r="B109" s="34"/>
      <c r="C109" s="34"/>
      <c r="D109" s="35" t="s">
        <v>37</v>
      </c>
      <c r="E109" s="34" t="s">
        <v>19</v>
      </c>
      <c r="F109" s="86">
        <v>6</v>
      </c>
      <c r="G109" s="41"/>
      <c r="H109" s="87">
        <f>F109*G109</f>
        <v>0</v>
      </c>
      <c r="I109" s="95" t="s">
        <v>86</v>
      </c>
      <c r="K109" s="98"/>
      <c r="L109" s="98"/>
      <c r="M109" s="35"/>
    </row>
    <row r="110" spans="2:13" s="88" customFormat="1">
      <c r="B110" s="34"/>
      <c r="C110" s="34"/>
      <c r="D110" s="35"/>
      <c r="E110" s="34"/>
      <c r="F110" s="86"/>
      <c r="G110" s="234"/>
      <c r="H110" s="87"/>
      <c r="I110" s="35"/>
      <c r="K110" s="98"/>
      <c r="L110" s="98"/>
      <c r="M110" s="35"/>
    </row>
    <row r="111" spans="2:13" s="88" customFormat="1">
      <c r="B111" s="34"/>
      <c r="C111" s="34"/>
      <c r="D111" s="35" t="s">
        <v>67</v>
      </c>
      <c r="E111" s="34" t="s">
        <v>19</v>
      </c>
      <c r="F111" s="86">
        <v>2</v>
      </c>
      <c r="G111" s="41"/>
      <c r="H111" s="87">
        <f>F111*G111</f>
        <v>0</v>
      </c>
      <c r="I111" s="35"/>
      <c r="K111" s="98"/>
      <c r="L111" s="98"/>
      <c r="M111" s="35"/>
    </row>
    <row r="112" spans="2:13" s="88" customFormat="1">
      <c r="B112" s="34"/>
      <c r="C112" s="34"/>
      <c r="D112" s="35" t="s">
        <v>205</v>
      </c>
      <c r="E112" s="34" t="s">
        <v>19</v>
      </c>
      <c r="F112" s="86">
        <v>1</v>
      </c>
      <c r="G112" s="41"/>
      <c r="H112" s="87">
        <f>F112*G112</f>
        <v>0</v>
      </c>
      <c r="I112" s="35"/>
      <c r="K112" s="98"/>
      <c r="L112" s="98"/>
      <c r="M112" s="35"/>
    </row>
    <row r="113" spans="2:13" s="88" customFormat="1">
      <c r="B113" s="34"/>
      <c r="C113" s="34"/>
      <c r="D113" s="90"/>
      <c r="E113" s="34"/>
      <c r="F113" s="91"/>
      <c r="G113" s="17"/>
      <c r="H113" s="87"/>
      <c r="I113" s="35"/>
      <c r="K113" s="98"/>
      <c r="L113" s="98"/>
      <c r="M113" s="35"/>
    </row>
    <row r="114" spans="2:13" s="88" customFormat="1" ht="51">
      <c r="B114" s="32" t="s">
        <v>278</v>
      </c>
      <c r="C114" s="32"/>
      <c r="D114" s="223" t="s">
        <v>371</v>
      </c>
      <c r="E114" s="34"/>
      <c r="F114" s="91"/>
      <c r="G114" s="17"/>
      <c r="H114" s="87"/>
      <c r="I114" s="35"/>
      <c r="M114" s="96"/>
    </row>
    <row r="115" spans="2:13" s="88" customFormat="1">
      <c r="B115" s="34"/>
      <c r="C115" s="34"/>
      <c r="D115" s="90" t="s">
        <v>122</v>
      </c>
      <c r="E115" s="34" t="s">
        <v>21</v>
      </c>
      <c r="F115" s="86">
        <v>5.5</v>
      </c>
      <c r="G115" s="41"/>
      <c r="H115" s="87">
        <f>F115*G115</f>
        <v>0</v>
      </c>
      <c r="I115" s="35" t="s">
        <v>126</v>
      </c>
      <c r="M115" s="96"/>
    </row>
    <row r="116" spans="2:13" s="88" customFormat="1">
      <c r="B116" s="34"/>
      <c r="C116" s="34"/>
      <c r="D116" s="90"/>
      <c r="E116" s="34"/>
      <c r="F116" s="91"/>
      <c r="G116" s="17"/>
      <c r="H116" s="87"/>
      <c r="I116" s="35"/>
      <c r="M116" s="96"/>
    </row>
    <row r="117" spans="2:13" s="88" customFormat="1" ht="38.25">
      <c r="B117" s="32" t="s">
        <v>279</v>
      </c>
      <c r="C117" s="32"/>
      <c r="D117" s="90" t="s">
        <v>365</v>
      </c>
      <c r="E117" s="34"/>
      <c r="F117" s="91"/>
      <c r="G117" s="17"/>
      <c r="H117" s="87"/>
      <c r="I117" s="35"/>
      <c r="M117" s="96"/>
    </row>
    <row r="118" spans="2:13" s="88" customFormat="1">
      <c r="B118" s="34"/>
      <c r="C118" s="34"/>
      <c r="D118" s="90" t="s">
        <v>154</v>
      </c>
      <c r="E118" s="34" t="s">
        <v>19</v>
      </c>
      <c r="F118" s="86">
        <v>2</v>
      </c>
      <c r="G118" s="41"/>
      <c r="H118" s="87">
        <f>F118*G118</f>
        <v>0</v>
      </c>
      <c r="I118" s="35"/>
      <c r="M118" s="96"/>
    </row>
    <row r="119" spans="2:13" s="88" customFormat="1">
      <c r="B119" s="34"/>
      <c r="C119" s="34"/>
      <c r="D119" s="90" t="s">
        <v>82</v>
      </c>
      <c r="E119" s="34" t="s">
        <v>19</v>
      </c>
      <c r="F119" s="86">
        <v>2</v>
      </c>
      <c r="G119" s="41"/>
      <c r="H119" s="87">
        <f>F119*G119</f>
        <v>0</v>
      </c>
      <c r="I119" s="35"/>
      <c r="M119" s="96"/>
    </row>
    <row r="120" spans="2:13" s="88" customFormat="1">
      <c r="B120" s="34"/>
      <c r="C120" s="34"/>
      <c r="D120" s="35"/>
      <c r="E120" s="34"/>
      <c r="F120" s="91"/>
      <c r="G120" s="33"/>
      <c r="H120" s="87"/>
      <c r="I120" s="35"/>
      <c r="M120" s="96"/>
    </row>
    <row r="121" spans="2:13" s="88" customFormat="1" ht="25.5">
      <c r="B121" s="39" t="s">
        <v>280</v>
      </c>
      <c r="C121" s="39"/>
      <c r="D121" s="35" t="s">
        <v>151</v>
      </c>
      <c r="E121" s="34"/>
      <c r="F121" s="86"/>
      <c r="G121" s="41"/>
      <c r="H121" s="87"/>
      <c r="I121" s="35"/>
      <c r="M121" s="96"/>
    </row>
    <row r="122" spans="2:13" s="88" customFormat="1">
      <c r="B122" s="39"/>
      <c r="C122" s="39"/>
      <c r="D122" s="35" t="s">
        <v>153</v>
      </c>
      <c r="E122" s="34" t="s">
        <v>101</v>
      </c>
      <c r="F122" s="86">
        <v>1</v>
      </c>
      <c r="G122" s="41"/>
      <c r="H122" s="87">
        <f>SUM(F122*G122)</f>
        <v>0</v>
      </c>
      <c r="M122" s="96"/>
    </row>
    <row r="123" spans="2:13" s="88" customFormat="1">
      <c r="B123" s="39"/>
      <c r="C123" s="39"/>
      <c r="D123" s="35" t="s">
        <v>148</v>
      </c>
      <c r="E123" s="34" t="s">
        <v>101</v>
      </c>
      <c r="F123" s="86">
        <v>1</v>
      </c>
      <c r="G123" s="41"/>
      <c r="H123" s="87">
        <f>SUM(F123*G123)</f>
        <v>0</v>
      </c>
      <c r="M123" s="96"/>
    </row>
    <row r="124" spans="2:13" s="88" customFormat="1">
      <c r="B124" s="39"/>
      <c r="C124" s="39"/>
      <c r="D124" s="35"/>
      <c r="E124" s="34"/>
      <c r="F124" s="86"/>
      <c r="G124" s="235"/>
      <c r="H124" s="87"/>
      <c r="M124" s="96"/>
    </row>
    <row r="125" spans="2:13" s="88" customFormat="1" ht="51">
      <c r="B125" s="39" t="s">
        <v>281</v>
      </c>
      <c r="C125" s="39"/>
      <c r="D125" s="35" t="s">
        <v>348</v>
      </c>
      <c r="E125" s="34"/>
      <c r="F125" s="86"/>
      <c r="G125" s="41"/>
      <c r="H125" s="87"/>
      <c r="M125" s="96"/>
    </row>
    <row r="126" spans="2:13" s="88" customFormat="1">
      <c r="B126" s="39"/>
      <c r="C126" s="39"/>
      <c r="D126" s="90" t="s">
        <v>68</v>
      </c>
      <c r="E126" s="34" t="s">
        <v>19</v>
      </c>
      <c r="F126" s="86">
        <v>15</v>
      </c>
      <c r="G126" s="41"/>
      <c r="H126" s="87">
        <f>SUM(F126*G126)</f>
        <v>0</v>
      </c>
      <c r="M126" s="96"/>
    </row>
    <row r="127" spans="2:13" s="88" customFormat="1">
      <c r="B127" s="39"/>
      <c r="C127" s="39"/>
      <c r="D127" s="90"/>
      <c r="E127" s="34"/>
      <c r="F127" s="86"/>
      <c r="G127" s="41"/>
      <c r="H127" s="87"/>
      <c r="M127" s="96"/>
    </row>
    <row r="128" spans="2:13" s="88" customFormat="1" ht="38.25">
      <c r="B128" s="39" t="s">
        <v>310</v>
      </c>
      <c r="C128" s="39"/>
      <c r="D128" s="35" t="s">
        <v>349</v>
      </c>
      <c r="E128" s="81" t="s">
        <v>19</v>
      </c>
      <c r="F128" s="93">
        <v>15</v>
      </c>
      <c r="G128" s="236"/>
      <c r="H128" s="94">
        <f>F128*G128</f>
        <v>0</v>
      </c>
      <c r="I128" s="95" t="s">
        <v>88</v>
      </c>
      <c r="M128" s="96"/>
    </row>
    <row r="129" spans="2:13" s="88" customFormat="1">
      <c r="B129" s="39"/>
      <c r="C129" s="39"/>
      <c r="D129" s="35"/>
      <c r="E129" s="34"/>
      <c r="F129" s="86"/>
      <c r="G129" s="235"/>
      <c r="H129" s="87"/>
      <c r="I129" s="35"/>
      <c r="M129" s="96"/>
    </row>
    <row r="130" spans="2:13" s="88" customFormat="1">
      <c r="B130" s="39"/>
      <c r="C130" s="39"/>
      <c r="D130" s="44"/>
      <c r="E130" s="34"/>
      <c r="F130" s="86"/>
      <c r="G130" s="41"/>
      <c r="H130" s="87"/>
      <c r="I130" s="35"/>
      <c r="M130" s="96"/>
    </row>
    <row r="131" spans="2:13" s="88" customFormat="1">
      <c r="B131" s="56"/>
      <c r="C131" s="57"/>
      <c r="D131" s="57" t="s">
        <v>142</v>
      </c>
      <c r="E131" s="260" t="s">
        <v>69</v>
      </c>
      <c r="F131" s="263"/>
      <c r="G131" s="263"/>
      <c r="H131" s="202">
        <f>SUM(H133:H154)</f>
        <v>0</v>
      </c>
      <c r="I131" s="58"/>
      <c r="M131" s="96"/>
    </row>
    <row r="132" spans="2:13" s="88" customFormat="1">
      <c r="B132" s="62"/>
      <c r="C132" s="62"/>
      <c r="D132" s="62"/>
      <c r="E132" s="62"/>
      <c r="F132" s="63"/>
      <c r="G132" s="63"/>
      <c r="H132" s="63"/>
      <c r="I132" s="62"/>
      <c r="M132" s="96"/>
    </row>
    <row r="133" spans="2:13" s="88" customFormat="1" ht="25.5">
      <c r="B133" s="88" t="s">
        <v>290</v>
      </c>
      <c r="C133" s="122"/>
      <c r="D133" s="90" t="s">
        <v>169</v>
      </c>
      <c r="E133" s="109" t="s">
        <v>170</v>
      </c>
      <c r="F133" s="91">
        <v>10</v>
      </c>
      <c r="G133" s="232"/>
      <c r="H133" s="87">
        <f>F133*G133</f>
        <v>0</v>
      </c>
      <c r="I133" s="62"/>
      <c r="M133" s="96"/>
    </row>
    <row r="134" spans="2:13" s="88" customFormat="1">
      <c r="C134" s="122"/>
      <c r="D134" s="90"/>
      <c r="E134" s="109"/>
      <c r="F134" s="91"/>
      <c r="G134" s="232"/>
      <c r="H134" s="87"/>
      <c r="I134" s="62"/>
      <c r="M134" s="96"/>
    </row>
    <row r="135" spans="2:13" s="88" customFormat="1" ht="38.25">
      <c r="B135" s="88" t="s">
        <v>291</v>
      </c>
      <c r="C135" s="122"/>
      <c r="D135" s="90" t="s">
        <v>171</v>
      </c>
      <c r="E135" s="109" t="s">
        <v>22</v>
      </c>
      <c r="F135" s="91">
        <v>32</v>
      </c>
      <c r="G135" s="232"/>
      <c r="H135" s="87">
        <f>F135*G135</f>
        <v>0</v>
      </c>
      <c r="I135" s="62"/>
      <c r="M135" s="96"/>
    </row>
    <row r="136" spans="2:13" s="88" customFormat="1">
      <c r="C136" s="122"/>
      <c r="D136" s="90"/>
      <c r="E136" s="109"/>
      <c r="F136" s="91"/>
      <c r="G136" s="232"/>
      <c r="H136" s="87"/>
      <c r="I136" s="62"/>
      <c r="M136" s="96"/>
    </row>
    <row r="137" spans="2:13" s="88" customFormat="1" ht="25.5">
      <c r="B137" s="88" t="s">
        <v>292</v>
      </c>
      <c r="C137" s="122"/>
      <c r="D137" s="90" t="s">
        <v>172</v>
      </c>
      <c r="E137" s="109" t="s">
        <v>22</v>
      </c>
      <c r="F137" s="91">
        <v>38</v>
      </c>
      <c r="G137" s="232"/>
      <c r="H137" s="87">
        <f>F137*G137</f>
        <v>0</v>
      </c>
      <c r="I137" s="62"/>
      <c r="M137" s="96"/>
    </row>
    <row r="138" spans="2:13" s="88" customFormat="1">
      <c r="C138" s="32"/>
      <c r="D138" s="90"/>
      <c r="E138" s="34"/>
      <c r="F138" s="91"/>
      <c r="G138" s="232"/>
      <c r="H138" s="87"/>
      <c r="I138" s="62"/>
      <c r="M138" s="96"/>
    </row>
    <row r="139" spans="2:13" s="88" customFormat="1" ht="25.5">
      <c r="B139" s="88" t="s">
        <v>293</v>
      </c>
      <c r="C139" s="32"/>
      <c r="D139" s="90" t="s">
        <v>134</v>
      </c>
      <c r="E139" s="34" t="s">
        <v>19</v>
      </c>
      <c r="F139" s="91">
        <v>5</v>
      </c>
      <c r="G139" s="232"/>
      <c r="H139" s="87">
        <f>F139*G139</f>
        <v>0</v>
      </c>
      <c r="I139" s="62"/>
      <c r="M139" s="96"/>
    </row>
    <row r="140" spans="2:13" s="88" customFormat="1">
      <c r="C140" s="32"/>
      <c r="D140" s="90"/>
      <c r="E140" s="34"/>
      <c r="F140" s="91"/>
      <c r="G140" s="33"/>
      <c r="H140" s="87"/>
      <c r="I140" s="62"/>
      <c r="M140" s="96"/>
    </row>
    <row r="141" spans="2:13" s="88" customFormat="1">
      <c r="B141" s="88" t="s">
        <v>294</v>
      </c>
      <c r="C141" s="32"/>
      <c r="D141" s="90" t="s">
        <v>71</v>
      </c>
      <c r="E141" s="34" t="s">
        <v>20</v>
      </c>
      <c r="F141" s="91">
        <f>F30</f>
        <v>125</v>
      </c>
      <c r="G141" s="33"/>
      <c r="H141" s="87">
        <f>F141*G141</f>
        <v>0</v>
      </c>
      <c r="I141" s="62"/>
      <c r="M141" s="96"/>
    </row>
    <row r="142" spans="2:13" s="88" customFormat="1">
      <c r="C142" s="62"/>
      <c r="D142" s="62"/>
      <c r="E142" s="62"/>
      <c r="F142" s="63"/>
      <c r="G142" s="63"/>
      <c r="H142" s="63"/>
      <c r="I142" s="62"/>
      <c r="M142" s="96"/>
    </row>
    <row r="143" spans="2:13" s="88" customFormat="1" ht="38.25">
      <c r="B143" s="88" t="s">
        <v>295</v>
      </c>
      <c r="C143" s="32"/>
      <c r="D143" s="90" t="s">
        <v>70</v>
      </c>
      <c r="E143" s="34" t="s">
        <v>20</v>
      </c>
      <c r="F143" s="91">
        <f>F141</f>
        <v>125</v>
      </c>
      <c r="G143" s="33"/>
      <c r="H143" s="87">
        <f>F143*G143</f>
        <v>0</v>
      </c>
      <c r="I143" s="62"/>
      <c r="M143" s="96"/>
    </row>
    <row r="144" spans="2:13" s="88" customFormat="1">
      <c r="C144" s="32"/>
      <c r="D144" s="90"/>
      <c r="E144" s="34"/>
      <c r="F144" s="91"/>
      <c r="G144" s="33"/>
      <c r="H144" s="87"/>
      <c r="I144" s="62"/>
      <c r="M144" s="96"/>
    </row>
    <row r="145" spans="1:13" s="88" customFormat="1" ht="51">
      <c r="B145" s="88" t="s">
        <v>296</v>
      </c>
      <c r="C145" s="32"/>
      <c r="D145" s="90" t="s">
        <v>72</v>
      </c>
      <c r="E145" s="34" t="s">
        <v>20</v>
      </c>
      <c r="F145" s="91">
        <f>F143</f>
        <v>125</v>
      </c>
      <c r="G145" s="33"/>
      <c r="H145" s="87">
        <f>F145*G145</f>
        <v>0</v>
      </c>
      <c r="I145" s="62"/>
      <c r="M145" s="96"/>
    </row>
    <row r="146" spans="1:13" s="88" customFormat="1">
      <c r="C146" s="32"/>
      <c r="D146" s="90"/>
      <c r="E146" s="34"/>
      <c r="F146" s="91"/>
      <c r="G146" s="33"/>
      <c r="H146" s="87"/>
      <c r="I146" s="62"/>
      <c r="M146" s="96"/>
    </row>
    <row r="147" spans="1:13" s="88" customFormat="1" ht="38.25">
      <c r="B147" s="88" t="s">
        <v>318</v>
      </c>
      <c r="C147" s="32"/>
      <c r="D147" s="90" t="s">
        <v>128</v>
      </c>
      <c r="E147" s="34" t="s">
        <v>21</v>
      </c>
      <c r="F147" s="91">
        <v>20</v>
      </c>
      <c r="G147" s="33"/>
      <c r="H147" s="87">
        <f>F147*G147</f>
        <v>0</v>
      </c>
      <c r="I147" s="62"/>
      <c r="M147" s="96"/>
    </row>
    <row r="148" spans="1:13" s="88" customFormat="1">
      <c r="C148" s="32"/>
      <c r="D148" s="90"/>
      <c r="E148" s="34"/>
      <c r="F148" s="91"/>
      <c r="G148" s="33"/>
      <c r="H148" s="87"/>
      <c r="I148" s="62"/>
      <c r="M148" s="96"/>
    </row>
    <row r="149" spans="1:13" s="88" customFormat="1" ht="63.75">
      <c r="B149" s="88" t="s">
        <v>319</v>
      </c>
      <c r="C149" s="32"/>
      <c r="D149" s="90" t="s">
        <v>129</v>
      </c>
      <c r="E149" s="34" t="s">
        <v>20</v>
      </c>
      <c r="F149" s="91">
        <v>20</v>
      </c>
      <c r="G149" s="33"/>
      <c r="H149" s="87">
        <f>F149*G149</f>
        <v>0</v>
      </c>
      <c r="I149" s="62"/>
      <c r="M149" s="96"/>
    </row>
    <row r="150" spans="1:13" s="88" customFormat="1">
      <c r="C150" s="32"/>
      <c r="D150" s="90"/>
      <c r="E150" s="34"/>
      <c r="F150" s="91"/>
      <c r="G150" s="33"/>
      <c r="H150" s="87"/>
      <c r="I150" s="62"/>
      <c r="M150" s="96"/>
    </row>
    <row r="151" spans="1:13" s="88" customFormat="1" ht="63.75">
      <c r="B151" s="88" t="s">
        <v>374</v>
      </c>
      <c r="C151" s="32"/>
      <c r="D151" s="90" t="s">
        <v>130</v>
      </c>
      <c r="E151" s="34" t="s">
        <v>20</v>
      </c>
      <c r="F151" s="91">
        <v>20</v>
      </c>
      <c r="G151" s="33"/>
      <c r="H151" s="87">
        <f>F151*G151</f>
        <v>0</v>
      </c>
      <c r="I151" s="62"/>
      <c r="M151" s="96"/>
    </row>
    <row r="152" spans="1:13" s="88" customFormat="1">
      <c r="C152" s="32"/>
      <c r="D152" s="90"/>
      <c r="E152" s="34"/>
      <c r="F152" s="91"/>
      <c r="G152" s="33"/>
      <c r="H152" s="87"/>
      <c r="I152" s="62"/>
      <c r="M152" s="96"/>
    </row>
    <row r="153" spans="1:13" s="88" customFormat="1">
      <c r="B153" s="88" t="s">
        <v>375</v>
      </c>
      <c r="C153" s="32"/>
      <c r="D153" s="90" t="s">
        <v>73</v>
      </c>
      <c r="E153" s="34" t="s">
        <v>20</v>
      </c>
      <c r="F153" s="91">
        <v>204</v>
      </c>
      <c r="G153" s="33"/>
      <c r="H153" s="87">
        <f>F153*G153</f>
        <v>0</v>
      </c>
      <c r="I153" s="62"/>
      <c r="M153" s="96"/>
    </row>
    <row r="154" spans="1:13" s="88" customFormat="1">
      <c r="B154" s="32"/>
      <c r="C154" s="32"/>
      <c r="D154" s="90"/>
      <c r="E154" s="34"/>
      <c r="F154" s="91"/>
      <c r="G154" s="33"/>
      <c r="H154" s="87"/>
      <c r="I154" s="62"/>
      <c r="M154" s="96"/>
    </row>
    <row r="155" spans="1:13">
      <c r="B155" s="56"/>
      <c r="C155" s="57"/>
      <c r="D155" s="57" t="s">
        <v>143</v>
      </c>
      <c r="E155" s="57"/>
      <c r="F155" s="260" t="s">
        <v>12</v>
      </c>
      <c r="G155" s="260"/>
      <c r="H155" s="202">
        <f>SUM(H157:H169)</f>
        <v>0</v>
      </c>
      <c r="I155" s="58"/>
    </row>
    <row r="156" spans="1:13">
      <c r="D156" s="3"/>
      <c r="G156" s="17"/>
      <c r="H156" s="21"/>
      <c r="I156" s="35"/>
    </row>
    <row r="157" spans="1:13" s="10" customFormat="1">
      <c r="A157" s="29"/>
      <c r="B157" s="29" t="s">
        <v>297</v>
      </c>
      <c r="C157" s="32"/>
      <c r="D157" s="90" t="s">
        <v>23</v>
      </c>
      <c r="E157" s="31" t="s">
        <v>24</v>
      </c>
      <c r="F157" s="91">
        <v>20</v>
      </c>
      <c r="G157" s="210"/>
      <c r="H157" s="87">
        <f>F157*G157</f>
        <v>0</v>
      </c>
      <c r="M157" s="216"/>
    </row>
    <row r="158" spans="1:13" s="10" customFormat="1">
      <c r="C158" s="32"/>
      <c r="D158" s="90"/>
      <c r="E158" s="31"/>
      <c r="F158" s="91"/>
      <c r="G158" s="210"/>
      <c r="H158" s="87"/>
      <c r="M158" s="216"/>
    </row>
    <row r="159" spans="1:13" s="10" customFormat="1">
      <c r="A159" s="29"/>
      <c r="B159" s="29" t="s">
        <v>298</v>
      </c>
      <c r="C159" s="32"/>
      <c r="D159" s="90" t="s">
        <v>39</v>
      </c>
      <c r="E159" s="31" t="s">
        <v>24</v>
      </c>
      <c r="F159" s="91">
        <v>20</v>
      </c>
      <c r="G159" s="210"/>
      <c r="H159" s="87">
        <f>F159*G159</f>
        <v>0</v>
      </c>
      <c r="M159" s="216"/>
    </row>
    <row r="160" spans="1:13" s="204" customFormat="1">
      <c r="C160" s="32"/>
      <c r="D160" s="90"/>
      <c r="E160" s="31"/>
      <c r="F160" s="91"/>
      <c r="G160" s="210"/>
      <c r="H160" s="87"/>
      <c r="I160" s="92"/>
    </row>
    <row r="161" spans="1:13" s="10" customFormat="1" ht="25.5">
      <c r="A161" s="29"/>
      <c r="B161" s="29" t="s">
        <v>320</v>
      </c>
      <c r="C161" s="32"/>
      <c r="D161" s="90" t="s">
        <v>51</v>
      </c>
      <c r="E161" s="31" t="s">
        <v>21</v>
      </c>
      <c r="F161" s="86">
        <f>F16</f>
        <v>408</v>
      </c>
      <c r="G161" s="210"/>
      <c r="H161" s="87">
        <f>F161*G161</f>
        <v>0</v>
      </c>
      <c r="M161" s="216"/>
    </row>
    <row r="162" spans="1:13" s="10" customFormat="1">
      <c r="C162" s="32"/>
      <c r="D162" s="90"/>
      <c r="E162" s="31"/>
      <c r="F162" s="86"/>
      <c r="G162" s="210"/>
      <c r="H162" s="87"/>
      <c r="M162" s="216"/>
    </row>
    <row r="163" spans="1:13" s="10" customFormat="1" ht="25.5">
      <c r="A163" s="29"/>
      <c r="B163" s="29" t="s">
        <v>321</v>
      </c>
      <c r="C163" s="32"/>
      <c r="D163" s="90" t="s">
        <v>52</v>
      </c>
      <c r="E163" s="31" t="s">
        <v>25</v>
      </c>
      <c r="F163" s="86">
        <v>1</v>
      </c>
      <c r="G163" s="210"/>
      <c r="H163" s="87">
        <f>F163*G163</f>
        <v>0</v>
      </c>
      <c r="M163" s="216"/>
    </row>
    <row r="164" spans="1:13" s="10" customFormat="1">
      <c r="C164" s="32"/>
      <c r="D164" s="90"/>
      <c r="E164" s="31"/>
      <c r="F164" s="86"/>
      <c r="G164" s="210"/>
      <c r="H164" s="87"/>
      <c r="M164" s="216"/>
    </row>
    <row r="165" spans="1:13" s="10" customFormat="1" ht="25.5">
      <c r="A165" s="29"/>
      <c r="B165" s="29" t="s">
        <v>322</v>
      </c>
      <c r="C165" s="32"/>
      <c r="D165" s="90" t="s">
        <v>48</v>
      </c>
      <c r="E165" s="31" t="s">
        <v>21</v>
      </c>
      <c r="F165" s="86">
        <f>F161</f>
        <v>408</v>
      </c>
      <c r="G165" s="210"/>
      <c r="H165" s="87">
        <f>F165*G165</f>
        <v>0</v>
      </c>
      <c r="M165" s="216"/>
    </row>
    <row r="166" spans="1:13" s="10" customFormat="1">
      <c r="C166" s="32"/>
      <c r="D166" s="90"/>
      <c r="E166" s="31"/>
      <c r="F166" s="86"/>
      <c r="G166" s="210"/>
      <c r="H166" s="87"/>
      <c r="M166" s="216"/>
    </row>
    <row r="167" spans="1:13" s="10" customFormat="1" ht="38.25">
      <c r="A167" s="29"/>
      <c r="B167" s="29" t="s">
        <v>323</v>
      </c>
      <c r="C167" s="32"/>
      <c r="D167" s="90" t="s">
        <v>53</v>
      </c>
      <c r="E167" s="31" t="s">
        <v>25</v>
      </c>
      <c r="F167" s="86">
        <v>1</v>
      </c>
      <c r="G167" s="210"/>
      <c r="H167" s="87">
        <f>F167*G167</f>
        <v>0</v>
      </c>
      <c r="M167" s="216"/>
    </row>
    <row r="168" spans="1:13" s="10" customFormat="1">
      <c r="C168" s="32"/>
      <c r="D168" s="90"/>
      <c r="E168" s="31"/>
      <c r="F168" s="86"/>
      <c r="G168" s="210"/>
      <c r="H168" s="87"/>
      <c r="M168" s="216"/>
    </row>
    <row r="169" spans="1:13" s="10" customFormat="1" ht="25.5">
      <c r="A169" s="29"/>
      <c r="B169" s="29" t="s">
        <v>324</v>
      </c>
      <c r="C169" s="32"/>
      <c r="D169" s="90" t="s">
        <v>95</v>
      </c>
      <c r="E169" s="31" t="s">
        <v>25</v>
      </c>
      <c r="F169" s="86">
        <v>3</v>
      </c>
      <c r="G169" s="210"/>
      <c r="H169" s="87">
        <f>F169*G169</f>
        <v>0</v>
      </c>
      <c r="M169" s="216"/>
    </row>
    <row r="170" spans="1:13">
      <c r="D170" s="35"/>
      <c r="H170" s="87"/>
      <c r="I170" s="35"/>
    </row>
    <row r="171" spans="1:13">
      <c r="B171" s="56"/>
      <c r="C171" s="57"/>
      <c r="D171" s="57" t="s">
        <v>144</v>
      </c>
      <c r="E171" s="57"/>
      <c r="F171" s="260" t="s">
        <v>46</v>
      </c>
      <c r="G171" s="260"/>
      <c r="H171" s="202">
        <f>SUM(H173:H175)</f>
        <v>0</v>
      </c>
      <c r="I171" s="58"/>
    </row>
    <row r="172" spans="1:13">
      <c r="D172" s="3"/>
      <c r="G172" s="17"/>
      <c r="H172" s="87"/>
      <c r="I172" s="35"/>
    </row>
    <row r="173" spans="1:13" s="99" customFormat="1" ht="25.5">
      <c r="B173" s="34" t="s">
        <v>299</v>
      </c>
      <c r="C173" s="39"/>
      <c r="D173" s="90" t="s">
        <v>44</v>
      </c>
      <c r="E173" s="109" t="s">
        <v>20</v>
      </c>
      <c r="F173" s="86">
        <f>F175*2</f>
        <v>816</v>
      </c>
      <c r="G173" s="210"/>
      <c r="H173" s="87">
        <f>F173*G173</f>
        <v>0</v>
      </c>
      <c r="I173" s="108"/>
      <c r="M173" s="217"/>
    </row>
    <row r="174" spans="1:13" s="99" customFormat="1">
      <c r="B174" s="34"/>
      <c r="C174" s="39"/>
      <c r="D174" s="90"/>
      <c r="E174" s="109"/>
      <c r="F174" s="86"/>
      <c r="G174" s="210"/>
      <c r="H174" s="87"/>
      <c r="I174" s="108"/>
      <c r="M174" s="217"/>
    </row>
    <row r="175" spans="1:13" s="99" customFormat="1">
      <c r="B175" s="34" t="s">
        <v>325</v>
      </c>
      <c r="C175" s="39"/>
      <c r="D175" s="90" t="s">
        <v>45</v>
      </c>
      <c r="E175" s="109" t="s">
        <v>21</v>
      </c>
      <c r="F175" s="86">
        <f>F16</f>
        <v>408</v>
      </c>
      <c r="G175" s="210"/>
      <c r="H175" s="87">
        <f>F175*G175</f>
        <v>0</v>
      </c>
      <c r="I175" s="108"/>
      <c r="M175" s="217"/>
    </row>
    <row r="176" spans="1:13">
      <c r="D176" s="35"/>
      <c r="H176" s="87"/>
      <c r="I176" s="35"/>
    </row>
    <row r="177" spans="2:13">
      <c r="B177" s="56"/>
      <c r="C177" s="57"/>
      <c r="D177" s="57" t="s">
        <v>145</v>
      </c>
      <c r="E177" s="260" t="s">
        <v>26</v>
      </c>
      <c r="F177" s="260"/>
      <c r="G177" s="260"/>
      <c r="H177" s="202">
        <f>H179</f>
        <v>0</v>
      </c>
      <c r="I177" s="58"/>
    </row>
    <row r="178" spans="2:13">
      <c r="D178" s="3"/>
      <c r="G178" s="17"/>
      <c r="H178" s="87"/>
      <c r="I178" s="35"/>
    </row>
    <row r="179" spans="2:13" s="10" customFormat="1" ht="25.5">
      <c r="B179" s="29" t="s">
        <v>326</v>
      </c>
      <c r="C179" s="32"/>
      <c r="D179" s="90" t="s">
        <v>47</v>
      </c>
      <c r="E179" s="104" t="s">
        <v>25</v>
      </c>
      <c r="F179" s="91">
        <v>0.1</v>
      </c>
      <c r="G179" s="210">
        <f>SUM(E182:E187)</f>
        <v>0</v>
      </c>
      <c r="H179" s="87">
        <f>F179*G179</f>
        <v>0</v>
      </c>
      <c r="I179" s="103"/>
      <c r="M179" s="216"/>
    </row>
    <row r="180" spans="2:13" ht="51" customHeight="1">
      <c r="D180" s="3"/>
      <c r="H180" s="87"/>
      <c r="I180" s="35"/>
    </row>
    <row r="181" spans="2:13">
      <c r="D181" s="3"/>
      <c r="H181" s="87"/>
      <c r="I181" s="35"/>
    </row>
    <row r="182" spans="2:13">
      <c r="D182" s="26" t="str">
        <f>D12</f>
        <v>1 PREDDELA</v>
      </c>
      <c r="E182" s="27">
        <f>H12</f>
        <v>0</v>
      </c>
    </row>
    <row r="183" spans="2:13">
      <c r="D183" s="26" t="str">
        <f>D35</f>
        <v>2 ZEMELJSKA DELA IN TEMELJENJE</v>
      </c>
      <c r="E183" s="27">
        <f>H35</f>
        <v>0</v>
      </c>
    </row>
    <row r="184" spans="2:13">
      <c r="D184" s="26" t="str">
        <f>D69</f>
        <v>3 MONTAŽNA DELA</v>
      </c>
      <c r="E184" s="27">
        <f>H69</f>
        <v>0</v>
      </c>
    </row>
    <row r="185" spans="2:13">
      <c r="D185" s="64" t="str">
        <f>D131</f>
        <v>5 VOZIŠČNE KONSTRUKCIJE</v>
      </c>
      <c r="E185" s="27">
        <f>H131</f>
        <v>0</v>
      </c>
    </row>
    <row r="186" spans="2:13">
      <c r="D186" s="24" t="str">
        <f>D155</f>
        <v>6 TUJE STORITVE</v>
      </c>
      <c r="E186" s="25">
        <f>H155</f>
        <v>0</v>
      </c>
    </row>
    <row r="187" spans="2:13">
      <c r="D187" s="30" t="str">
        <f>D171</f>
        <v>7 ZAKLJUČNA DELA</v>
      </c>
      <c r="E187" s="25">
        <f>H171</f>
        <v>0</v>
      </c>
    </row>
    <row r="188" spans="2:13">
      <c r="D188" s="30" t="str">
        <f>D177</f>
        <v>8 NEPREDVIDENA DELA</v>
      </c>
      <c r="E188" s="25">
        <f>H177</f>
        <v>0</v>
      </c>
    </row>
    <row r="189" spans="2:13">
      <c r="D189" s="37"/>
      <c r="E189" s="36"/>
    </row>
    <row r="190" spans="2:13">
      <c r="D190" s="54" t="s">
        <v>14</v>
      </c>
      <c r="E190" s="55">
        <f>+SUM(E182:E188)</f>
        <v>0</v>
      </c>
    </row>
    <row r="191" spans="2:13">
      <c r="D191" s="28"/>
      <c r="E191" s="49"/>
    </row>
    <row r="192" spans="2:13">
      <c r="D192" s="30" t="s">
        <v>74</v>
      </c>
      <c r="E192" s="50">
        <f>0.22*E190</f>
        <v>0</v>
      </c>
    </row>
    <row r="193" spans="2:9">
      <c r="D193" s="28"/>
      <c r="E193" s="49"/>
    </row>
    <row r="194" spans="2:9">
      <c r="D194" s="48" t="s">
        <v>15</v>
      </c>
      <c r="E194" s="51">
        <f>+SUM(E190:E192)</f>
        <v>0</v>
      </c>
    </row>
    <row r="195" spans="2:9">
      <c r="D195" s="65"/>
      <c r="E195" s="66"/>
      <c r="H195" s="146" t="s">
        <v>341</v>
      </c>
    </row>
    <row r="196" spans="2:9">
      <c r="H196" s="143"/>
    </row>
    <row r="197" spans="2:9">
      <c r="B197" s="47"/>
      <c r="C197" s="47"/>
      <c r="D197" s="97"/>
      <c r="E197" s="97"/>
      <c r="F197" s="46"/>
      <c r="G197" s="17"/>
      <c r="H197" s="146" t="s">
        <v>342</v>
      </c>
      <c r="I197" s="97"/>
    </row>
    <row r="198" spans="2:9" ht="18" customHeight="1">
      <c r="F198" s="46"/>
    </row>
  </sheetData>
  <mergeCells count="12">
    <mergeCell ref="C3:H3"/>
    <mergeCell ref="C4:D4"/>
    <mergeCell ref="C5:F5"/>
    <mergeCell ref="C6:F6"/>
    <mergeCell ref="D8:H8"/>
    <mergeCell ref="F12:G12"/>
    <mergeCell ref="E177:G177"/>
    <mergeCell ref="E35:G35"/>
    <mergeCell ref="F69:G69"/>
    <mergeCell ref="E131:G131"/>
    <mergeCell ref="F155:G155"/>
    <mergeCell ref="F171:G171"/>
  </mergeCells>
  <pageMargins left="0.78740157480314965" right="0.39370078740157483" top="0.98425196850393704" bottom="0.78740157480314965" header="0" footer="0.19685039370078741"/>
  <pageSetup paperSize="9" scale="87" orientation="landscape" r:id="rId1"/>
  <headerFooter>
    <oddFooter>&amp;CStran &amp;P od &amp;N</oddFooter>
  </headerFooter>
  <rowBreaks count="7" manualBreakCount="7">
    <brk id="21" min="1" max="8" man="1"/>
    <brk id="34" min="1" max="8" man="1"/>
    <brk id="73" min="1" max="8" man="1"/>
    <brk id="98" min="1" max="8" man="1"/>
    <brk id="124" min="1" max="8" man="1"/>
    <brk id="162" min="1" max="8" man="1"/>
    <brk id="197" min="1" max="8"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rgb="FF92D050"/>
  </sheetPr>
  <dimension ref="A2:M166"/>
  <sheetViews>
    <sheetView showZeros="0" zoomScaleNormal="100" zoomScaleSheetLayoutView="55" workbookViewId="0">
      <pane ySplit="10" topLeftCell="A125" activePane="bottomLeft" state="frozen"/>
      <selection activeCell="I86" sqref="A1:IV65536"/>
      <selection pane="bottomLeft" activeCell="G141" sqref="G141:G143"/>
    </sheetView>
  </sheetViews>
  <sheetFormatPr defaultRowHeight="12.75"/>
  <cols>
    <col min="1" max="1" width="9.140625" style="97"/>
    <col min="2" max="3" width="10.7109375" style="29" customWidth="1"/>
    <col min="4" max="4" width="51.140625" style="44" customWidth="1"/>
    <col min="5" max="5" width="13.7109375" style="29" customWidth="1"/>
    <col min="6" max="6" width="12.7109375" style="91" customWidth="1"/>
    <col min="7" max="7" width="15.7109375" style="33" customWidth="1"/>
    <col min="8" max="8" width="15.7109375" style="100" customWidth="1"/>
    <col min="9" max="9" width="21.7109375" style="44" customWidth="1"/>
    <col min="10" max="12" width="9.140625" style="97"/>
    <col min="13" max="13" width="63.5703125" style="213" customWidth="1"/>
    <col min="14" max="16384" width="9.140625" style="97"/>
  </cols>
  <sheetData>
    <row r="2" spans="1:13" ht="3.75" customHeight="1">
      <c r="B2" s="10" t="s">
        <v>16</v>
      </c>
      <c r="C2" s="42" t="s">
        <v>91</v>
      </c>
      <c r="D2" s="98"/>
      <c r="E2" s="99"/>
      <c r="F2" s="86"/>
    </row>
    <row r="3" spans="1:13" s="101" customFormat="1" ht="15" hidden="1" customHeight="1">
      <c r="B3" s="10" t="s">
        <v>62</v>
      </c>
      <c r="C3" s="248" t="s">
        <v>89</v>
      </c>
      <c r="D3" s="248"/>
      <c r="E3" s="248"/>
      <c r="F3" s="248"/>
      <c r="G3" s="261"/>
      <c r="H3" s="261"/>
      <c r="M3" s="44"/>
    </row>
    <row r="4" spans="1:13" s="101" customFormat="1" ht="12.75" hidden="1" customHeight="1">
      <c r="B4" s="10"/>
      <c r="C4" s="248" t="s">
        <v>63</v>
      </c>
      <c r="D4" s="248"/>
      <c r="E4" s="60"/>
      <c r="F4" s="60"/>
      <c r="G4" s="102"/>
      <c r="H4" s="100"/>
      <c r="M4" s="44"/>
    </row>
    <row r="5" spans="1:13" s="101" customFormat="1" ht="12.75" hidden="1" customHeight="1">
      <c r="B5" s="10" t="s">
        <v>54</v>
      </c>
      <c r="C5" s="248" t="s">
        <v>90</v>
      </c>
      <c r="D5" s="251"/>
      <c r="E5" s="251"/>
      <c r="F5" s="251"/>
      <c r="G5" s="102"/>
      <c r="H5" s="100"/>
      <c r="M5" s="44"/>
    </row>
    <row r="6" spans="1:13" s="101" customFormat="1" hidden="1">
      <c r="B6" s="10" t="s">
        <v>17</v>
      </c>
      <c r="C6" s="252" t="s">
        <v>85</v>
      </c>
      <c r="D6" s="252"/>
      <c r="E6" s="252"/>
      <c r="F6" s="252"/>
      <c r="G6" s="102"/>
      <c r="H6" s="100"/>
      <c r="M6" s="44"/>
    </row>
    <row r="7" spans="1:13" s="101" customFormat="1" hidden="1">
      <c r="B7" s="10" t="s">
        <v>18</v>
      </c>
      <c r="C7" s="11" t="s">
        <v>230</v>
      </c>
      <c r="D7" s="11"/>
      <c r="E7" s="11"/>
      <c r="F7" s="11"/>
      <c r="G7" s="102"/>
      <c r="H7" s="100"/>
      <c r="M7" s="44"/>
    </row>
    <row r="8" spans="1:13" s="101" customFormat="1" ht="72.75" hidden="1" customHeight="1">
      <c r="C8" s="11"/>
      <c r="D8" s="262" t="s">
        <v>206</v>
      </c>
      <c r="E8" s="262"/>
      <c r="F8" s="262"/>
      <c r="G8" s="262"/>
      <c r="H8" s="262"/>
      <c r="M8" s="44"/>
    </row>
    <row r="9" spans="1:13" s="5" customFormat="1" ht="9.75" hidden="1" customHeight="1">
      <c r="B9" s="6"/>
      <c r="C9" s="6"/>
      <c r="D9" s="1"/>
      <c r="E9" s="6"/>
      <c r="F9" s="12"/>
      <c r="G9" s="15"/>
      <c r="H9" s="19"/>
      <c r="I9" s="1"/>
      <c r="M9" s="214"/>
    </row>
    <row r="10" spans="1:13" s="23" customFormat="1" ht="32.1" customHeight="1" thickBot="1">
      <c r="B10" s="59" t="s">
        <v>0</v>
      </c>
      <c r="C10" s="59" t="s">
        <v>4</v>
      </c>
      <c r="D10" s="59" t="s">
        <v>2</v>
      </c>
      <c r="E10" s="59" t="s">
        <v>5</v>
      </c>
      <c r="F10" s="59" t="s">
        <v>1</v>
      </c>
      <c r="G10" s="59" t="s">
        <v>6</v>
      </c>
      <c r="H10" s="59" t="s">
        <v>13</v>
      </c>
      <c r="I10" s="59" t="s">
        <v>3</v>
      </c>
    </row>
    <row r="11" spans="1:13" s="7" customFormat="1" ht="15">
      <c r="B11" s="8"/>
      <c r="C11" s="8"/>
      <c r="D11" s="9"/>
      <c r="E11" s="8"/>
      <c r="F11" s="13"/>
      <c r="G11" s="16"/>
      <c r="H11" s="20"/>
      <c r="I11" s="9"/>
      <c r="M11" s="215"/>
    </row>
    <row r="12" spans="1:13">
      <c r="B12" s="56"/>
      <c r="C12" s="57"/>
      <c r="D12" s="57" t="s">
        <v>7</v>
      </c>
      <c r="E12" s="57"/>
      <c r="F12" s="260" t="s">
        <v>10</v>
      </c>
      <c r="G12" s="260"/>
      <c r="H12" s="202">
        <f>SUM(H16:H32)</f>
        <v>0</v>
      </c>
      <c r="I12" s="58"/>
    </row>
    <row r="13" spans="1:13" s="88" customFormat="1">
      <c r="B13" s="34"/>
      <c r="C13" s="34"/>
      <c r="D13" s="3"/>
      <c r="E13" s="34"/>
      <c r="F13" s="86"/>
      <c r="M13" s="96"/>
    </row>
    <row r="14" spans="1:13">
      <c r="B14" s="52"/>
      <c r="C14" s="52"/>
      <c r="D14" s="52" t="s">
        <v>8</v>
      </c>
      <c r="E14" s="52"/>
      <c r="F14" s="52"/>
      <c r="G14" s="52"/>
      <c r="H14" s="52"/>
      <c r="I14" s="52"/>
    </row>
    <row r="15" spans="1:13">
      <c r="D15" s="2"/>
      <c r="G15" s="97"/>
      <c r="H15" s="88"/>
      <c r="I15" s="88"/>
    </row>
    <row r="16" spans="1:13" s="10" customFormat="1" ht="63.75">
      <c r="A16" s="103"/>
      <c r="B16" s="32" t="s">
        <v>257</v>
      </c>
      <c r="C16" s="32"/>
      <c r="D16" s="90" t="s">
        <v>166</v>
      </c>
      <c r="E16" s="104" t="s">
        <v>21</v>
      </c>
      <c r="F16" s="105">
        <v>168</v>
      </c>
      <c r="G16" s="230"/>
      <c r="H16" s="107">
        <f>F16*G16</f>
        <v>0</v>
      </c>
      <c r="I16" s="103"/>
      <c r="M16" s="216"/>
    </row>
    <row r="17" spans="1:13" s="10" customFormat="1">
      <c r="A17" s="103"/>
      <c r="B17" s="32"/>
      <c r="C17" s="32"/>
      <c r="D17" s="90"/>
      <c r="E17" s="104"/>
      <c r="F17" s="105"/>
      <c r="G17" s="230"/>
      <c r="H17" s="107"/>
      <c r="I17" s="103"/>
      <c r="M17" s="216"/>
    </row>
    <row r="18" spans="1:13" s="10" customFormat="1" ht="38.25">
      <c r="A18" s="103"/>
      <c r="B18" s="32" t="s">
        <v>258</v>
      </c>
      <c r="C18" s="32"/>
      <c r="D18" s="90" t="s">
        <v>27</v>
      </c>
      <c r="E18" s="29" t="s">
        <v>19</v>
      </c>
      <c r="F18" s="105">
        <v>10</v>
      </c>
      <c r="G18" s="230"/>
      <c r="H18" s="107">
        <f>F18*G18</f>
        <v>0</v>
      </c>
      <c r="I18" s="103"/>
      <c r="M18" s="216"/>
    </row>
    <row r="19" spans="1:13" s="10" customFormat="1">
      <c r="A19" s="103"/>
      <c r="B19" s="32"/>
      <c r="C19" s="32"/>
      <c r="D19" s="90"/>
      <c r="E19" s="29"/>
      <c r="F19" s="105"/>
      <c r="G19" s="230"/>
      <c r="H19" s="107"/>
      <c r="I19" s="103"/>
      <c r="M19" s="216"/>
    </row>
    <row r="20" spans="1:13" s="10" customFormat="1" ht="51">
      <c r="A20" s="103"/>
      <c r="B20" s="32" t="s">
        <v>259</v>
      </c>
      <c r="C20" s="32"/>
      <c r="D20" s="90" t="s">
        <v>216</v>
      </c>
      <c r="E20" s="104" t="s">
        <v>19</v>
      </c>
      <c r="F20" s="105">
        <v>5</v>
      </c>
      <c r="G20" s="230"/>
      <c r="H20" s="107">
        <f>F20*G20</f>
        <v>0</v>
      </c>
      <c r="I20" s="103"/>
      <c r="M20" s="216"/>
    </row>
    <row r="21" spans="1:13" s="10" customFormat="1">
      <c r="A21" s="103"/>
      <c r="B21" s="32"/>
      <c r="C21" s="32"/>
      <c r="D21" s="90"/>
      <c r="E21" s="104"/>
      <c r="F21" s="105"/>
      <c r="G21" s="106"/>
      <c r="H21" s="107"/>
      <c r="I21" s="103"/>
      <c r="M21" s="216"/>
    </row>
    <row r="22" spans="1:13" s="10" customFormat="1">
      <c r="A22" s="103"/>
      <c r="B22" s="52"/>
      <c r="C22" s="52"/>
      <c r="D22" s="52" t="s">
        <v>38</v>
      </c>
      <c r="E22" s="52"/>
      <c r="F22" s="52"/>
      <c r="G22" s="52"/>
      <c r="H22" s="52"/>
      <c r="I22" s="52"/>
      <c r="M22" s="216"/>
    </row>
    <row r="23" spans="1:13" s="10" customFormat="1">
      <c r="A23" s="103"/>
      <c r="B23" s="32"/>
      <c r="C23" s="32"/>
      <c r="D23" s="90"/>
      <c r="E23" s="104"/>
      <c r="F23" s="105"/>
      <c r="G23" s="106"/>
      <c r="H23" s="107"/>
      <c r="I23" s="103"/>
      <c r="M23" s="216"/>
    </row>
    <row r="24" spans="1:13" s="10" customFormat="1" ht="63.75">
      <c r="A24" s="103"/>
      <c r="B24" s="32" t="s">
        <v>260</v>
      </c>
      <c r="C24" s="32"/>
      <c r="D24" s="90" t="s">
        <v>168</v>
      </c>
      <c r="E24" s="29" t="s">
        <v>19</v>
      </c>
      <c r="F24" s="105">
        <v>1</v>
      </c>
      <c r="G24" s="210"/>
      <c r="H24" s="107">
        <f>F24*G24</f>
        <v>0</v>
      </c>
      <c r="I24" s="103"/>
      <c r="M24" s="216"/>
    </row>
    <row r="25" spans="1:13" s="10" customFormat="1">
      <c r="A25" s="103"/>
      <c r="B25" s="32"/>
      <c r="C25" s="32"/>
      <c r="D25" s="61"/>
      <c r="E25" s="29"/>
      <c r="F25" s="105"/>
      <c r="G25" s="210"/>
      <c r="H25" s="107"/>
      <c r="I25" s="103"/>
      <c r="M25" s="216"/>
    </row>
    <row r="26" spans="1:13" s="10" customFormat="1" ht="25.5">
      <c r="A26" s="103"/>
      <c r="B26" s="32" t="s">
        <v>261</v>
      </c>
      <c r="C26" s="32"/>
      <c r="D26" s="90" t="s">
        <v>132</v>
      </c>
      <c r="E26" s="104" t="s">
        <v>21</v>
      </c>
      <c r="F26" s="105">
        <v>20</v>
      </c>
      <c r="G26" s="210"/>
      <c r="H26" s="107">
        <f>F26*G26</f>
        <v>0</v>
      </c>
      <c r="I26" s="103"/>
      <c r="M26" s="216"/>
    </row>
    <row r="27" spans="1:13" s="10" customFormat="1">
      <c r="A27" s="103"/>
      <c r="B27" s="32"/>
      <c r="C27" s="32"/>
      <c r="D27" s="61"/>
      <c r="E27" s="29"/>
      <c r="F27" s="105"/>
      <c r="G27" s="210"/>
      <c r="H27" s="107"/>
      <c r="I27" s="103"/>
      <c r="M27" s="216"/>
    </row>
    <row r="28" spans="1:13" s="10" customFormat="1" ht="38.25">
      <c r="A28" s="103"/>
      <c r="B28" s="32" t="s">
        <v>300</v>
      </c>
      <c r="C28" s="32"/>
      <c r="D28" s="90" t="s">
        <v>133</v>
      </c>
      <c r="E28" s="104" t="s">
        <v>19</v>
      </c>
      <c r="F28" s="105">
        <v>1</v>
      </c>
      <c r="G28" s="210"/>
      <c r="H28" s="107">
        <f>F28*G28</f>
        <v>0</v>
      </c>
      <c r="I28" s="103"/>
      <c r="M28" s="216"/>
    </row>
    <row r="29" spans="1:13" s="10" customFormat="1">
      <c r="A29" s="103"/>
      <c r="B29" s="32"/>
      <c r="C29" s="32"/>
      <c r="D29" s="90"/>
      <c r="E29" s="104"/>
      <c r="F29" s="105"/>
      <c r="G29" s="210"/>
      <c r="H29" s="107"/>
      <c r="I29" s="103"/>
      <c r="M29" s="216"/>
    </row>
    <row r="30" spans="1:13" s="10" customFormat="1">
      <c r="A30" s="103"/>
      <c r="B30" s="32" t="s">
        <v>301</v>
      </c>
      <c r="C30" s="32"/>
      <c r="D30" s="90" t="s">
        <v>231</v>
      </c>
      <c r="E30" s="104" t="s">
        <v>21</v>
      </c>
      <c r="F30" s="105">
        <v>10</v>
      </c>
      <c r="G30" s="210"/>
      <c r="H30" s="107">
        <f>F30*G30</f>
        <v>0</v>
      </c>
      <c r="I30" s="103"/>
      <c r="M30" s="216"/>
    </row>
    <row r="31" spans="1:13" s="10" customFormat="1">
      <c r="A31" s="103"/>
      <c r="B31" s="32"/>
      <c r="C31" s="32"/>
      <c r="D31" s="90"/>
      <c r="E31" s="104"/>
      <c r="F31" s="105"/>
      <c r="G31" s="210"/>
      <c r="H31" s="107"/>
      <c r="I31" s="103"/>
      <c r="M31" s="216"/>
    </row>
    <row r="32" spans="1:13" s="10" customFormat="1" ht="25.5">
      <c r="A32" s="103"/>
      <c r="B32" s="32" t="s">
        <v>302</v>
      </c>
      <c r="C32" s="32"/>
      <c r="D32" s="90" t="s">
        <v>215</v>
      </c>
      <c r="E32" s="104" t="s">
        <v>20</v>
      </c>
      <c r="F32" s="105">
        <v>250</v>
      </c>
      <c r="G32" s="210"/>
      <c r="H32" s="107">
        <f>F32*G32</f>
        <v>0</v>
      </c>
      <c r="I32" s="103"/>
      <c r="M32" s="216"/>
    </row>
    <row r="33" spans="1:13" s="7" customFormat="1" ht="15">
      <c r="B33" s="8"/>
      <c r="C33" s="8"/>
      <c r="D33" s="9"/>
      <c r="E33" s="8"/>
      <c r="F33" s="13"/>
      <c r="G33" s="16"/>
      <c r="H33" s="20"/>
      <c r="I33" s="9"/>
      <c r="M33" s="215"/>
    </row>
    <row r="34" spans="1:13">
      <c r="A34" s="110"/>
      <c r="B34" s="56"/>
      <c r="C34" s="57"/>
      <c r="D34" s="57" t="s">
        <v>9</v>
      </c>
      <c r="E34" s="260" t="s">
        <v>11</v>
      </c>
      <c r="F34" s="260"/>
      <c r="G34" s="260"/>
      <c r="H34" s="202">
        <f>+SUM(H35:H64)</f>
        <v>0</v>
      </c>
      <c r="I34" s="58"/>
    </row>
    <row r="35" spans="1:13" s="88" customFormat="1">
      <c r="A35" s="111"/>
      <c r="B35" s="112"/>
      <c r="C35" s="112"/>
      <c r="D35" s="4"/>
      <c r="E35" s="112"/>
      <c r="F35" s="86"/>
      <c r="G35" s="18"/>
      <c r="H35" s="22"/>
      <c r="I35" s="35"/>
      <c r="M35" s="96"/>
    </row>
    <row r="36" spans="1:13" s="10" customFormat="1" ht="63.75">
      <c r="B36" s="29" t="s">
        <v>262</v>
      </c>
      <c r="C36" s="32"/>
      <c r="D36" s="90" t="s">
        <v>244</v>
      </c>
      <c r="E36" s="32" t="s">
        <v>22</v>
      </c>
      <c r="F36" s="86">
        <v>816</v>
      </c>
      <c r="G36" s="210"/>
      <c r="H36" s="87">
        <f>F36*G36</f>
        <v>0</v>
      </c>
      <c r="M36" s="216"/>
    </row>
    <row r="37" spans="1:13" s="10" customFormat="1">
      <c r="B37" s="29"/>
      <c r="C37" s="32"/>
      <c r="D37" s="90"/>
      <c r="E37" s="32"/>
      <c r="F37" s="86"/>
      <c r="G37" s="210"/>
      <c r="H37" s="87"/>
      <c r="M37" s="216"/>
    </row>
    <row r="38" spans="1:13" s="10" customFormat="1" ht="63.75">
      <c r="B38" s="29" t="s">
        <v>263</v>
      </c>
      <c r="C38" s="32"/>
      <c r="D38" s="90" t="s">
        <v>247</v>
      </c>
      <c r="E38" s="32" t="s">
        <v>22</v>
      </c>
      <c r="F38" s="86">
        <v>204</v>
      </c>
      <c r="G38" s="210"/>
      <c r="H38" s="87">
        <f>F38*G38</f>
        <v>0</v>
      </c>
      <c r="M38" s="216"/>
    </row>
    <row r="39" spans="1:13" s="10" customFormat="1">
      <c r="B39" s="29"/>
      <c r="C39" s="32"/>
      <c r="D39" s="90"/>
      <c r="E39" s="32"/>
      <c r="F39" s="86"/>
      <c r="G39" s="210"/>
      <c r="H39" s="87"/>
      <c r="I39" s="46"/>
      <c r="M39" s="216"/>
    </row>
    <row r="40" spans="1:13" s="10" customFormat="1" ht="38.25">
      <c r="B40" s="29" t="s">
        <v>264</v>
      </c>
      <c r="C40" s="32"/>
      <c r="D40" s="90" t="s">
        <v>28</v>
      </c>
      <c r="E40" s="32" t="s">
        <v>20</v>
      </c>
      <c r="F40" s="86">
        <v>168</v>
      </c>
      <c r="G40" s="210"/>
      <c r="H40" s="87">
        <f>F40*G40</f>
        <v>0</v>
      </c>
      <c r="M40" s="216"/>
    </row>
    <row r="41" spans="1:13" s="10" customFormat="1">
      <c r="B41" s="29"/>
      <c r="C41" s="32"/>
      <c r="D41" s="90"/>
      <c r="E41" s="32"/>
      <c r="F41" s="86"/>
      <c r="G41" s="210"/>
      <c r="H41" s="87"/>
      <c r="M41" s="216"/>
    </row>
    <row r="42" spans="1:13" s="10" customFormat="1" ht="63.75">
      <c r="B42" s="29" t="s">
        <v>265</v>
      </c>
      <c r="C42" s="32"/>
      <c r="D42" s="90" t="s">
        <v>29</v>
      </c>
      <c r="E42" s="32" t="s">
        <v>22</v>
      </c>
      <c r="F42" s="86">
        <v>26</v>
      </c>
      <c r="G42" s="210"/>
      <c r="H42" s="87">
        <f>F42*G42</f>
        <v>0</v>
      </c>
      <c r="M42" s="216"/>
    </row>
    <row r="43" spans="1:13" s="10" customFormat="1">
      <c r="B43" s="29"/>
      <c r="C43" s="32"/>
      <c r="D43" s="90"/>
      <c r="E43" s="32"/>
      <c r="F43" s="86"/>
      <c r="G43" s="210"/>
      <c r="H43" s="87"/>
      <c r="M43" s="216"/>
    </row>
    <row r="44" spans="1:13" s="10" customFormat="1" ht="63.75">
      <c r="B44" s="29" t="s">
        <v>266</v>
      </c>
      <c r="C44" s="32"/>
      <c r="D44" s="90" t="s">
        <v>64</v>
      </c>
      <c r="E44" s="32" t="s">
        <v>22</v>
      </c>
      <c r="F44" s="86">
        <v>65</v>
      </c>
      <c r="G44" s="210"/>
      <c r="H44" s="87">
        <f>F44*G44</f>
        <v>0</v>
      </c>
      <c r="M44" s="216"/>
    </row>
    <row r="45" spans="1:13" s="10" customFormat="1">
      <c r="B45" s="29"/>
      <c r="C45" s="32"/>
      <c r="D45" s="90"/>
      <c r="E45" s="32"/>
      <c r="F45" s="86"/>
      <c r="G45" s="210"/>
      <c r="H45" s="87"/>
      <c r="M45" s="216"/>
    </row>
    <row r="46" spans="1:13" s="10" customFormat="1" ht="76.5">
      <c r="B46" s="29" t="s">
        <v>267</v>
      </c>
      <c r="C46" s="32"/>
      <c r="D46" s="90" t="s">
        <v>136</v>
      </c>
      <c r="E46" s="32" t="s">
        <v>22</v>
      </c>
      <c r="F46" s="86">
        <v>95</v>
      </c>
      <c r="G46" s="210"/>
      <c r="H46" s="87">
        <f>F46*G46</f>
        <v>0</v>
      </c>
      <c r="I46" s="53" t="s">
        <v>232</v>
      </c>
      <c r="M46" s="216"/>
    </row>
    <row r="47" spans="1:13" s="10" customFormat="1">
      <c r="B47" s="29"/>
      <c r="C47" s="32"/>
      <c r="D47" s="90"/>
      <c r="E47" s="32"/>
      <c r="F47" s="86"/>
      <c r="G47" s="210"/>
      <c r="H47" s="87"/>
      <c r="I47" s="53"/>
      <c r="M47" s="216"/>
    </row>
    <row r="48" spans="1:13" s="10" customFormat="1" ht="25.5">
      <c r="B48" s="29" t="s">
        <v>268</v>
      </c>
      <c r="C48" s="32"/>
      <c r="D48" s="115" t="s">
        <v>98</v>
      </c>
      <c r="E48" s="32" t="s">
        <v>97</v>
      </c>
      <c r="F48" s="86">
        <v>5</v>
      </c>
      <c r="G48" s="210"/>
      <c r="H48" s="87">
        <f>F48*G48</f>
        <v>0</v>
      </c>
      <c r="I48" s="46"/>
      <c r="M48" s="216"/>
    </row>
    <row r="49" spans="2:13" s="10" customFormat="1">
      <c r="B49" s="29"/>
      <c r="C49" s="32"/>
      <c r="D49" s="90"/>
      <c r="E49" s="32"/>
      <c r="F49" s="86"/>
      <c r="G49" s="210"/>
      <c r="H49" s="87"/>
      <c r="I49" s="53"/>
      <c r="M49" s="216"/>
    </row>
    <row r="50" spans="2:13" s="10" customFormat="1" ht="38.25">
      <c r="B50" s="29" t="s">
        <v>269</v>
      </c>
      <c r="C50" s="32"/>
      <c r="D50" s="90" t="s">
        <v>249</v>
      </c>
      <c r="E50" s="32" t="s">
        <v>22</v>
      </c>
      <c r="F50" s="86">
        <v>210</v>
      </c>
      <c r="G50" s="210"/>
      <c r="H50" s="87">
        <f>F50*G50</f>
        <v>0</v>
      </c>
      <c r="I50" s="53" t="s">
        <v>114</v>
      </c>
      <c r="M50" s="216"/>
    </row>
    <row r="51" spans="2:13" s="10" customFormat="1">
      <c r="B51" s="29"/>
      <c r="C51" s="32"/>
      <c r="D51" s="90"/>
      <c r="E51" s="32"/>
      <c r="F51" s="86"/>
      <c r="G51" s="210"/>
      <c r="H51" s="87"/>
      <c r="M51" s="216"/>
    </row>
    <row r="52" spans="2:13" s="10" customFormat="1" ht="38.25">
      <c r="B52" s="29" t="s">
        <v>270</v>
      </c>
      <c r="C52" s="32"/>
      <c r="D52" s="90" t="s">
        <v>94</v>
      </c>
      <c r="E52" s="32" t="s">
        <v>25</v>
      </c>
      <c r="F52" s="86">
        <v>15</v>
      </c>
      <c r="G52" s="210"/>
      <c r="H52" s="87">
        <f>F52*G52</f>
        <v>0</v>
      </c>
      <c r="M52" s="216"/>
    </row>
    <row r="53" spans="2:13" s="10" customFormat="1">
      <c r="B53" s="29"/>
      <c r="C53" s="32"/>
      <c r="D53" s="90"/>
      <c r="E53" s="32"/>
      <c r="F53" s="86"/>
      <c r="G53" s="210"/>
      <c r="H53" s="87"/>
      <c r="M53" s="216"/>
    </row>
    <row r="54" spans="2:13" s="10" customFormat="1">
      <c r="B54" s="29" t="s">
        <v>271</v>
      </c>
      <c r="C54" s="32"/>
      <c r="D54" s="90" t="s">
        <v>41</v>
      </c>
      <c r="E54" s="32" t="s">
        <v>25</v>
      </c>
      <c r="F54" s="86">
        <v>4</v>
      </c>
      <c r="G54" s="210"/>
      <c r="H54" s="87">
        <f>F54*G54</f>
        <v>0</v>
      </c>
      <c r="M54" s="216"/>
    </row>
    <row r="55" spans="2:13" s="10" customFormat="1">
      <c r="B55" s="29"/>
      <c r="C55" s="32"/>
      <c r="D55" s="90"/>
      <c r="E55" s="32"/>
      <c r="F55" s="86"/>
      <c r="G55" s="210"/>
      <c r="H55" s="87"/>
      <c r="M55" s="216"/>
    </row>
    <row r="56" spans="2:13" s="10" customFormat="1">
      <c r="B56" s="29" t="s">
        <v>272</v>
      </c>
      <c r="C56" s="32"/>
      <c r="D56" s="90" t="s">
        <v>183</v>
      </c>
      <c r="E56" s="32" t="s">
        <v>25</v>
      </c>
      <c r="F56" s="86">
        <v>1</v>
      </c>
      <c r="G56" s="210"/>
      <c r="H56" s="87">
        <f>F56*G56</f>
        <v>0</v>
      </c>
      <c r="M56" s="216"/>
    </row>
    <row r="57" spans="2:13" s="10" customFormat="1">
      <c r="B57" s="29"/>
      <c r="C57" s="32"/>
      <c r="D57" s="90"/>
      <c r="E57" s="32"/>
      <c r="F57" s="86"/>
      <c r="G57" s="210"/>
      <c r="H57" s="87"/>
      <c r="M57" s="216"/>
    </row>
    <row r="58" spans="2:13" s="10" customFormat="1" ht="38.25">
      <c r="B58" s="29" t="s">
        <v>273</v>
      </c>
      <c r="C58" s="32"/>
      <c r="D58" s="90" t="s">
        <v>43</v>
      </c>
      <c r="E58" s="32" t="s">
        <v>25</v>
      </c>
      <c r="F58" s="86">
        <v>2</v>
      </c>
      <c r="G58" s="210"/>
      <c r="H58" s="87">
        <f>F58*G58</f>
        <v>0</v>
      </c>
      <c r="M58" s="216"/>
    </row>
    <row r="59" spans="2:13" s="10" customFormat="1">
      <c r="B59" s="29"/>
      <c r="C59" s="32"/>
      <c r="D59" s="90"/>
      <c r="E59" s="32"/>
      <c r="F59" s="86"/>
      <c r="G59" s="210"/>
      <c r="H59" s="87"/>
      <c r="M59" s="216"/>
    </row>
    <row r="60" spans="2:13" s="10" customFormat="1" ht="38.25">
      <c r="B60" s="32" t="s">
        <v>274</v>
      </c>
      <c r="C60" s="32"/>
      <c r="D60" s="38" t="s">
        <v>42</v>
      </c>
      <c r="E60" s="32" t="s">
        <v>25</v>
      </c>
      <c r="F60" s="86">
        <v>2</v>
      </c>
      <c r="G60" s="210"/>
      <c r="H60" s="87">
        <f>F60*G60</f>
        <v>0</v>
      </c>
      <c r="M60" s="216"/>
    </row>
    <row r="61" spans="2:13" s="10" customFormat="1">
      <c r="B61" s="29"/>
      <c r="C61" s="32"/>
      <c r="D61" s="38"/>
      <c r="E61" s="32"/>
      <c r="F61" s="86"/>
      <c r="G61" s="210"/>
      <c r="H61" s="87"/>
      <c r="M61" s="216"/>
    </row>
    <row r="62" spans="2:13" s="10" customFormat="1" ht="51">
      <c r="B62" s="29" t="s">
        <v>303</v>
      </c>
      <c r="C62" s="32"/>
      <c r="D62" s="124" t="s">
        <v>185</v>
      </c>
      <c r="E62" s="32" t="s">
        <v>101</v>
      </c>
      <c r="F62" s="117">
        <v>1</v>
      </c>
      <c r="G62" s="210"/>
      <c r="H62" s="87">
        <f>F62*G62</f>
        <v>0</v>
      </c>
      <c r="M62" s="216"/>
    </row>
    <row r="63" spans="2:13" s="10" customFormat="1">
      <c r="B63" s="29"/>
      <c r="C63" s="32"/>
      <c r="D63" s="38"/>
      <c r="E63" s="32"/>
      <c r="F63" s="86"/>
      <c r="G63" s="210"/>
      <c r="H63" s="87"/>
      <c r="M63" s="216"/>
    </row>
    <row r="64" spans="2:13" s="10" customFormat="1" ht="25.5">
      <c r="B64" s="29" t="s">
        <v>304</v>
      </c>
      <c r="C64" s="32"/>
      <c r="D64" s="116" t="s">
        <v>40</v>
      </c>
      <c r="E64" s="32" t="s">
        <v>21</v>
      </c>
      <c r="F64" s="117">
        <f>F16</f>
        <v>168</v>
      </c>
      <c r="G64" s="210"/>
      <c r="H64" s="87">
        <f>F64*G64</f>
        <v>0</v>
      </c>
      <c r="M64" s="216"/>
    </row>
    <row r="65" spans="1:13" s="88" customFormat="1">
      <c r="A65" s="111"/>
      <c r="B65" s="112"/>
      <c r="C65" s="112"/>
      <c r="D65" s="118"/>
      <c r="E65" s="112"/>
      <c r="F65" s="119"/>
      <c r="G65" s="113"/>
      <c r="H65" s="120"/>
      <c r="I65" s="35"/>
      <c r="M65" s="96"/>
    </row>
    <row r="66" spans="1:13" s="88" customFormat="1">
      <c r="B66" s="56"/>
      <c r="C66" s="57"/>
      <c r="D66" s="57" t="s">
        <v>372</v>
      </c>
      <c r="E66" s="57"/>
      <c r="F66" s="260" t="s">
        <v>351</v>
      </c>
      <c r="G66" s="260"/>
      <c r="H66" s="202">
        <f>SUM(H68:H101)</f>
        <v>0</v>
      </c>
      <c r="I66" s="58"/>
      <c r="M66" s="96"/>
    </row>
    <row r="67" spans="1:13" s="88" customFormat="1">
      <c r="B67" s="34"/>
      <c r="C67" s="34"/>
      <c r="D67" s="3"/>
      <c r="E67" s="34"/>
      <c r="F67" s="91"/>
      <c r="G67" s="17"/>
      <c r="H67" s="87"/>
      <c r="I67" s="35"/>
      <c r="M67" s="96"/>
    </row>
    <row r="68" spans="1:13" s="88" customFormat="1" ht="51">
      <c r="B68" s="32" t="s">
        <v>275</v>
      </c>
      <c r="C68" s="32"/>
      <c r="D68" s="35" t="s">
        <v>344</v>
      </c>
      <c r="E68" s="34"/>
      <c r="F68" s="86"/>
      <c r="G68" s="210"/>
      <c r="H68" s="87"/>
      <c r="I68" s="95" t="s">
        <v>86</v>
      </c>
      <c r="K68" s="98"/>
      <c r="L68" s="98"/>
      <c r="M68" s="35"/>
    </row>
    <row r="69" spans="1:13" s="88" customFormat="1">
      <c r="B69" s="32"/>
      <c r="C69" s="32"/>
      <c r="D69" s="90" t="s">
        <v>68</v>
      </c>
      <c r="E69" s="34" t="s">
        <v>21</v>
      </c>
      <c r="F69" s="86">
        <f>F16</f>
        <v>168</v>
      </c>
      <c r="G69" s="41"/>
      <c r="H69" s="87">
        <f>F69*G69</f>
        <v>0</v>
      </c>
      <c r="I69" s="35"/>
      <c r="K69" s="98"/>
      <c r="L69" s="98"/>
      <c r="M69" s="35"/>
    </row>
    <row r="70" spans="1:13" s="88" customFormat="1">
      <c r="B70" s="34"/>
      <c r="C70" s="34"/>
      <c r="D70" s="3"/>
      <c r="E70" s="34"/>
      <c r="F70" s="86"/>
      <c r="G70" s="237"/>
      <c r="H70" s="87"/>
      <c r="I70" s="35"/>
      <c r="K70" s="98"/>
      <c r="L70" s="98"/>
      <c r="M70" s="35"/>
    </row>
    <row r="71" spans="1:13" s="88" customFormat="1" ht="51">
      <c r="B71" s="32" t="s">
        <v>276</v>
      </c>
      <c r="C71" s="32"/>
      <c r="D71" s="35" t="s">
        <v>345</v>
      </c>
      <c r="E71" s="34"/>
      <c r="F71" s="86"/>
      <c r="G71" s="237"/>
      <c r="H71" s="87"/>
      <c r="I71" s="35"/>
      <c r="K71" s="98"/>
      <c r="L71" s="98"/>
      <c r="M71" s="35"/>
    </row>
    <row r="72" spans="1:13" s="88" customFormat="1" ht="38.25">
      <c r="B72" s="32"/>
      <c r="C72" s="32"/>
      <c r="D72" s="90" t="s">
        <v>31</v>
      </c>
      <c r="E72" s="34" t="s">
        <v>19</v>
      </c>
      <c r="F72" s="91">
        <v>2</v>
      </c>
      <c r="G72" s="33"/>
      <c r="H72" s="87">
        <f>F72*G72</f>
        <v>0</v>
      </c>
      <c r="I72" s="35" t="s">
        <v>181</v>
      </c>
      <c r="K72" s="98"/>
      <c r="L72" s="98"/>
      <c r="M72" s="35"/>
    </row>
    <row r="73" spans="1:13" s="88" customFormat="1" ht="38.25">
      <c r="B73" s="32"/>
      <c r="C73" s="32"/>
      <c r="D73" s="90" t="s">
        <v>30</v>
      </c>
      <c r="E73" s="34" t="s">
        <v>19</v>
      </c>
      <c r="F73" s="91">
        <v>2</v>
      </c>
      <c r="G73" s="33"/>
      <c r="H73" s="87">
        <f>F73*G73</f>
        <v>0</v>
      </c>
      <c r="I73" s="35" t="s">
        <v>181</v>
      </c>
      <c r="K73" s="98"/>
      <c r="L73" s="98"/>
      <c r="M73" s="35"/>
    </row>
    <row r="74" spans="1:13" s="88" customFormat="1">
      <c r="B74" s="34"/>
      <c r="C74" s="34"/>
      <c r="D74" s="90"/>
      <c r="E74" s="34"/>
      <c r="F74" s="86"/>
      <c r="G74" s="234"/>
      <c r="H74" s="87"/>
      <c r="I74" s="35"/>
      <c r="K74" s="98"/>
      <c r="L74" s="98"/>
      <c r="M74" s="35"/>
    </row>
    <row r="75" spans="1:13" s="88" customFormat="1">
      <c r="B75" s="34"/>
      <c r="C75" s="34"/>
      <c r="D75" s="90" t="s">
        <v>33</v>
      </c>
      <c r="E75" s="34" t="s">
        <v>32</v>
      </c>
      <c r="F75" s="86">
        <v>1</v>
      </c>
      <c r="G75" s="41"/>
      <c r="H75" s="87">
        <f>F75*G75</f>
        <v>0</v>
      </c>
      <c r="I75" s="35" t="s">
        <v>164</v>
      </c>
      <c r="K75" s="98"/>
      <c r="L75" s="98"/>
      <c r="M75" s="35"/>
    </row>
    <row r="76" spans="1:13" s="88" customFormat="1">
      <c r="B76" s="34"/>
      <c r="C76" s="34"/>
      <c r="D76" s="90"/>
      <c r="E76" s="34"/>
      <c r="F76" s="86"/>
      <c r="G76" s="41"/>
      <c r="H76" s="87"/>
      <c r="I76" s="35"/>
      <c r="K76" s="98"/>
      <c r="L76" s="98"/>
      <c r="M76" s="35"/>
    </row>
    <row r="77" spans="1:13" s="88" customFormat="1" ht="38.25">
      <c r="B77" s="34"/>
      <c r="C77" s="34"/>
      <c r="D77" s="90" t="s">
        <v>49</v>
      </c>
      <c r="E77" s="34" t="s">
        <v>32</v>
      </c>
      <c r="F77" s="86">
        <v>1</v>
      </c>
      <c r="G77" s="41"/>
      <c r="H77" s="87">
        <f>F77*G77</f>
        <v>0</v>
      </c>
      <c r="I77" s="35" t="s">
        <v>112</v>
      </c>
      <c r="K77" s="98"/>
      <c r="L77" s="98"/>
      <c r="M77" s="35"/>
    </row>
    <row r="78" spans="1:13" s="88" customFormat="1">
      <c r="B78" s="34"/>
      <c r="C78" s="34"/>
      <c r="D78" s="90"/>
      <c r="E78" s="34"/>
      <c r="F78" s="91"/>
      <c r="G78" s="17"/>
      <c r="H78" s="87"/>
      <c r="I78" s="35"/>
      <c r="K78" s="98"/>
      <c r="L78" s="98"/>
      <c r="M78" s="35"/>
    </row>
    <row r="79" spans="1:13" s="88" customFormat="1" ht="38.25">
      <c r="B79" s="32" t="s">
        <v>277</v>
      </c>
      <c r="C79" s="32"/>
      <c r="D79" s="35" t="s">
        <v>346</v>
      </c>
      <c r="E79" s="34"/>
      <c r="F79" s="91"/>
      <c r="G79" s="17"/>
      <c r="H79" s="87"/>
      <c r="I79" s="35"/>
      <c r="K79" s="98"/>
      <c r="L79" s="98"/>
      <c r="M79" s="35"/>
    </row>
    <row r="80" spans="1:13" s="88" customFormat="1">
      <c r="B80" s="34"/>
      <c r="C80" s="34"/>
      <c r="D80" s="90" t="s">
        <v>65</v>
      </c>
      <c r="E80" s="34" t="s">
        <v>19</v>
      </c>
      <c r="F80" s="91">
        <v>2</v>
      </c>
      <c r="G80" s="33"/>
      <c r="H80" s="87">
        <f>F80*G80</f>
        <v>0</v>
      </c>
      <c r="I80" s="35"/>
      <c r="K80" s="98"/>
      <c r="L80" s="98"/>
      <c r="M80" s="35"/>
    </row>
    <row r="81" spans="2:13" s="88" customFormat="1">
      <c r="B81" s="34"/>
      <c r="C81" s="34"/>
      <c r="D81" s="35"/>
      <c r="E81" s="34"/>
      <c r="F81" s="91"/>
      <c r="G81" s="233"/>
      <c r="H81" s="87"/>
      <c r="I81" s="35"/>
      <c r="K81" s="98"/>
      <c r="L81" s="98"/>
      <c r="M81" s="35"/>
    </row>
    <row r="82" spans="2:13" s="88" customFormat="1" ht="25.5">
      <c r="B82" s="34"/>
      <c r="C82" s="34"/>
      <c r="D82" s="35" t="s">
        <v>59</v>
      </c>
      <c r="E82" s="34" t="s">
        <v>19</v>
      </c>
      <c r="F82" s="91">
        <v>5</v>
      </c>
      <c r="G82" s="33"/>
      <c r="H82" s="87">
        <f>F82*G82</f>
        <v>0</v>
      </c>
      <c r="I82" s="95" t="s">
        <v>86</v>
      </c>
      <c r="K82" s="98"/>
      <c r="L82" s="98"/>
      <c r="M82" s="35"/>
    </row>
    <row r="83" spans="2:13" s="88" customFormat="1" ht="25.5">
      <c r="B83" s="34"/>
      <c r="C83" s="34"/>
      <c r="D83" s="35" t="s">
        <v>60</v>
      </c>
      <c r="E83" s="34" t="s">
        <v>19</v>
      </c>
      <c r="F83" s="91">
        <v>1</v>
      </c>
      <c r="G83" s="33"/>
      <c r="H83" s="87">
        <f>F83*G83</f>
        <v>0</v>
      </c>
      <c r="I83" s="95" t="s">
        <v>86</v>
      </c>
      <c r="K83" s="98"/>
      <c r="L83" s="98"/>
      <c r="M83" s="35"/>
    </row>
    <row r="84" spans="2:13" s="88" customFormat="1" ht="25.5">
      <c r="B84" s="34"/>
      <c r="C84" s="34"/>
      <c r="D84" s="35" t="s">
        <v>139</v>
      </c>
      <c r="E84" s="34" t="s">
        <v>19</v>
      </c>
      <c r="F84" s="91">
        <v>1</v>
      </c>
      <c r="G84" s="33"/>
      <c r="H84" s="87">
        <f>F84*G84</f>
        <v>0</v>
      </c>
      <c r="I84" s="95" t="s">
        <v>86</v>
      </c>
      <c r="K84" s="98"/>
      <c r="L84" s="98"/>
      <c r="M84" s="35"/>
    </row>
    <row r="85" spans="2:13" s="88" customFormat="1">
      <c r="B85" s="34"/>
      <c r="C85" s="34"/>
      <c r="D85" s="35"/>
      <c r="E85" s="34"/>
      <c r="F85" s="91"/>
      <c r="G85" s="233"/>
      <c r="H85" s="87"/>
      <c r="I85" s="35"/>
      <c r="K85" s="98"/>
      <c r="L85" s="98"/>
      <c r="M85" s="35"/>
    </row>
    <row r="86" spans="2:13" s="88" customFormat="1">
      <c r="B86" s="34"/>
      <c r="C86" s="34"/>
      <c r="D86" s="35" t="s">
        <v>34</v>
      </c>
      <c r="E86" s="34" t="s">
        <v>19</v>
      </c>
      <c r="F86" s="91">
        <v>2</v>
      </c>
      <c r="G86" s="33"/>
      <c r="H86" s="87">
        <f>F86*G86</f>
        <v>0</v>
      </c>
      <c r="I86" s="35"/>
      <c r="K86" s="98"/>
      <c r="L86" s="98"/>
      <c r="M86" s="35"/>
    </row>
    <row r="87" spans="2:13" s="88" customFormat="1">
      <c r="B87" s="34"/>
      <c r="C87" s="34"/>
      <c r="D87" s="35"/>
      <c r="E87" s="34"/>
      <c r="F87" s="91"/>
      <c r="G87" s="233"/>
      <c r="H87" s="87"/>
      <c r="I87" s="35"/>
      <c r="K87" s="98"/>
      <c r="L87" s="98"/>
      <c r="M87" s="35"/>
    </row>
    <row r="88" spans="2:13" s="88" customFormat="1">
      <c r="B88" s="34"/>
      <c r="C88" s="34"/>
      <c r="D88" s="35" t="s">
        <v>35</v>
      </c>
      <c r="E88" s="34" t="s">
        <v>19</v>
      </c>
      <c r="F88" s="86">
        <v>2</v>
      </c>
      <c r="G88" s="41"/>
      <c r="H88" s="87">
        <f>F88*G88</f>
        <v>0</v>
      </c>
      <c r="I88" s="96"/>
      <c r="K88" s="98"/>
      <c r="L88" s="98"/>
      <c r="M88" s="35"/>
    </row>
    <row r="89" spans="2:13" s="88" customFormat="1">
      <c r="B89" s="34"/>
      <c r="C89" s="34"/>
      <c r="D89" s="35"/>
      <c r="E89" s="34"/>
      <c r="F89" s="86"/>
      <c r="G89" s="234"/>
      <c r="H89" s="87"/>
      <c r="I89" s="35"/>
      <c r="K89" s="98"/>
      <c r="L89" s="98"/>
      <c r="M89" s="35"/>
    </row>
    <row r="90" spans="2:13" s="88" customFormat="1">
      <c r="B90" s="34"/>
      <c r="C90" s="34"/>
      <c r="D90" s="35" t="s">
        <v>36</v>
      </c>
      <c r="E90" s="34" t="s">
        <v>19</v>
      </c>
      <c r="F90" s="91">
        <v>2</v>
      </c>
      <c r="G90" s="33"/>
      <c r="H90" s="87">
        <f>F90*G90</f>
        <v>0</v>
      </c>
      <c r="I90" s="35"/>
      <c r="K90" s="98"/>
      <c r="L90" s="98"/>
      <c r="M90" s="35"/>
    </row>
    <row r="91" spans="2:13" s="88" customFormat="1">
      <c r="B91" s="34"/>
      <c r="C91" s="34"/>
      <c r="D91" s="35" t="s">
        <v>117</v>
      </c>
      <c r="E91" s="34" t="s">
        <v>19</v>
      </c>
      <c r="F91" s="91">
        <v>2</v>
      </c>
      <c r="G91" s="33"/>
      <c r="H91" s="87">
        <f>F91*G91</f>
        <v>0</v>
      </c>
      <c r="I91" s="35"/>
      <c r="K91" s="98"/>
      <c r="L91" s="98"/>
      <c r="M91" s="35"/>
    </row>
    <row r="92" spans="2:13" s="88" customFormat="1">
      <c r="B92" s="34"/>
      <c r="C92" s="34"/>
      <c r="D92" s="35"/>
      <c r="E92" s="34"/>
      <c r="F92" s="86"/>
      <c r="G92" s="234"/>
      <c r="H92" s="87"/>
      <c r="I92" s="35"/>
      <c r="K92" s="98"/>
      <c r="L92" s="98"/>
      <c r="M92" s="35"/>
    </row>
    <row r="93" spans="2:13" s="88" customFormat="1" ht="25.5">
      <c r="B93" s="34"/>
      <c r="C93" s="34"/>
      <c r="D93" s="35" t="s">
        <v>37</v>
      </c>
      <c r="E93" s="34" t="s">
        <v>19</v>
      </c>
      <c r="F93" s="86">
        <v>4</v>
      </c>
      <c r="G93" s="41"/>
      <c r="H93" s="87">
        <f>F93*G93</f>
        <v>0</v>
      </c>
      <c r="I93" s="95" t="s">
        <v>86</v>
      </c>
      <c r="K93" s="98"/>
      <c r="L93" s="98"/>
      <c r="M93" s="35"/>
    </row>
    <row r="94" spans="2:13" s="88" customFormat="1">
      <c r="B94" s="34"/>
      <c r="C94" s="34"/>
      <c r="D94" s="35"/>
      <c r="E94" s="34"/>
      <c r="F94" s="91"/>
      <c r="G94" s="33"/>
      <c r="H94" s="87"/>
      <c r="I94" s="35"/>
      <c r="K94" s="98"/>
      <c r="L94" s="98"/>
      <c r="M94" s="35"/>
    </row>
    <row r="95" spans="2:13" s="88" customFormat="1" ht="25.5">
      <c r="B95" s="39" t="s">
        <v>278</v>
      </c>
      <c r="C95" s="39"/>
      <c r="D95" s="35" t="s">
        <v>208</v>
      </c>
      <c r="E95" s="34"/>
      <c r="F95" s="86"/>
      <c r="G95" s="41"/>
      <c r="H95" s="87"/>
      <c r="I95" s="35"/>
      <c r="K95" s="98"/>
      <c r="L95" s="98"/>
      <c r="M95" s="35"/>
    </row>
    <row r="96" spans="2:13" s="88" customFormat="1">
      <c r="B96" s="39"/>
      <c r="C96" s="39"/>
      <c r="D96" s="35" t="s">
        <v>207</v>
      </c>
      <c r="E96" s="34" t="s">
        <v>101</v>
      </c>
      <c r="F96" s="86">
        <v>1</v>
      </c>
      <c r="G96" s="41"/>
      <c r="H96" s="87">
        <f>SUM(F96*G96)</f>
        <v>0</v>
      </c>
      <c r="K96" s="98"/>
      <c r="L96" s="98"/>
      <c r="M96" s="35"/>
    </row>
    <row r="97" spans="2:13" s="88" customFormat="1">
      <c r="B97" s="39"/>
      <c r="C97" s="39"/>
      <c r="D97" s="35"/>
      <c r="E97" s="34"/>
      <c r="F97" s="86"/>
      <c r="G97" s="235"/>
      <c r="H97" s="87"/>
      <c r="K97" s="98"/>
      <c r="L97" s="98"/>
      <c r="M97" s="35"/>
    </row>
    <row r="98" spans="2:13" s="88" customFormat="1" ht="51">
      <c r="B98" s="39" t="s">
        <v>279</v>
      </c>
      <c r="C98" s="39"/>
      <c r="D98" s="35" t="s">
        <v>348</v>
      </c>
      <c r="E98" s="34"/>
      <c r="F98" s="86"/>
      <c r="G98" s="41"/>
      <c r="H98" s="87"/>
      <c r="K98" s="98"/>
      <c r="L98" s="98"/>
      <c r="M98" s="35"/>
    </row>
    <row r="99" spans="2:13" s="88" customFormat="1">
      <c r="B99" s="39"/>
      <c r="C99" s="39"/>
      <c r="D99" s="90" t="s">
        <v>68</v>
      </c>
      <c r="E99" s="34" t="s">
        <v>19</v>
      </c>
      <c r="F99" s="86">
        <v>2</v>
      </c>
      <c r="G99" s="41"/>
      <c r="H99" s="87">
        <f>SUM(F99*G99)</f>
        <v>0</v>
      </c>
      <c r="K99" s="98"/>
      <c r="L99" s="98"/>
      <c r="M99" s="35"/>
    </row>
    <row r="100" spans="2:13" s="88" customFormat="1">
      <c r="B100" s="39"/>
      <c r="C100" s="39"/>
      <c r="D100" s="90"/>
      <c r="E100" s="34"/>
      <c r="F100" s="86"/>
      <c r="G100" s="41"/>
      <c r="H100" s="87"/>
      <c r="K100" s="98"/>
      <c r="L100" s="98"/>
      <c r="M100" s="35"/>
    </row>
    <row r="101" spans="2:13" s="88" customFormat="1" ht="38.25">
      <c r="B101" s="39" t="s">
        <v>280</v>
      </c>
      <c r="C101" s="39"/>
      <c r="D101" s="35" t="s">
        <v>349</v>
      </c>
      <c r="E101" s="81" t="s">
        <v>19</v>
      </c>
      <c r="F101" s="93">
        <v>2</v>
      </c>
      <c r="G101" s="236"/>
      <c r="H101" s="94">
        <f>F101*G101</f>
        <v>0</v>
      </c>
      <c r="I101" s="95" t="s">
        <v>88</v>
      </c>
      <c r="K101" s="98"/>
      <c r="L101" s="98"/>
      <c r="M101" s="35"/>
    </row>
    <row r="102" spans="2:13" s="88" customFormat="1">
      <c r="B102" s="39"/>
      <c r="C102" s="39"/>
      <c r="D102" s="35"/>
      <c r="E102" s="81"/>
      <c r="F102" s="93"/>
      <c r="G102" s="236"/>
      <c r="H102" s="94"/>
      <c r="I102" s="95"/>
      <c r="K102" s="98"/>
      <c r="L102" s="98"/>
      <c r="M102" s="35"/>
    </row>
    <row r="103" spans="2:13" s="88" customFormat="1">
      <c r="B103" s="56"/>
      <c r="C103" s="57"/>
      <c r="D103" s="57" t="s">
        <v>142</v>
      </c>
      <c r="E103" s="260" t="s">
        <v>69</v>
      </c>
      <c r="F103" s="263"/>
      <c r="G103" s="263"/>
      <c r="H103" s="202">
        <f>SUM(H105:H122)</f>
        <v>0</v>
      </c>
      <c r="I103" s="58"/>
      <c r="M103" s="96"/>
    </row>
    <row r="104" spans="2:13" s="88" customFormat="1">
      <c r="B104" s="62"/>
      <c r="C104" s="62"/>
      <c r="D104" s="62"/>
      <c r="E104" s="62"/>
      <c r="F104" s="63"/>
      <c r="G104" s="63"/>
      <c r="H104" s="63"/>
      <c r="I104" s="62"/>
      <c r="M104" s="96"/>
    </row>
    <row r="105" spans="2:13" s="88" customFormat="1" ht="25.5">
      <c r="B105" s="88" t="s">
        <v>290</v>
      </c>
      <c r="C105" s="122"/>
      <c r="D105" s="90" t="s">
        <v>169</v>
      </c>
      <c r="E105" s="109" t="s">
        <v>170</v>
      </c>
      <c r="F105" s="91">
        <v>168</v>
      </c>
      <c r="G105" s="232"/>
      <c r="H105" s="87">
        <f>F105*G105</f>
        <v>0</v>
      </c>
      <c r="I105" s="62"/>
      <c r="M105" s="96"/>
    </row>
    <row r="106" spans="2:13" s="88" customFormat="1">
      <c r="C106" s="122"/>
      <c r="D106" s="90"/>
      <c r="E106" s="109"/>
      <c r="F106" s="91"/>
      <c r="G106" s="232"/>
      <c r="H106" s="87"/>
      <c r="I106" s="62"/>
      <c r="M106" s="96"/>
    </row>
    <row r="107" spans="2:13" s="88" customFormat="1" ht="38.25">
      <c r="B107" s="88" t="s">
        <v>291</v>
      </c>
      <c r="C107" s="122"/>
      <c r="D107" s="90" t="s">
        <v>171</v>
      </c>
      <c r="E107" s="109" t="s">
        <v>22</v>
      </c>
      <c r="F107" s="91">
        <v>55</v>
      </c>
      <c r="G107" s="232"/>
      <c r="H107" s="87">
        <f>F107*G107</f>
        <v>0</v>
      </c>
      <c r="I107" s="62"/>
      <c r="M107" s="96"/>
    </row>
    <row r="108" spans="2:13" s="88" customFormat="1">
      <c r="C108" s="122"/>
      <c r="D108" s="90"/>
      <c r="E108" s="109"/>
      <c r="F108" s="91"/>
      <c r="G108" s="232"/>
      <c r="H108" s="87"/>
      <c r="I108" s="62"/>
      <c r="M108" s="96"/>
    </row>
    <row r="109" spans="2:13" s="88" customFormat="1" ht="25.5">
      <c r="B109" s="88" t="s">
        <v>292</v>
      </c>
      <c r="C109" s="122"/>
      <c r="D109" s="90" t="s">
        <v>172</v>
      </c>
      <c r="E109" s="109" t="s">
        <v>22</v>
      </c>
      <c r="F109" s="91">
        <v>65</v>
      </c>
      <c r="G109" s="232"/>
      <c r="H109" s="87">
        <f>F109*G109</f>
        <v>0</v>
      </c>
      <c r="I109" s="62"/>
      <c r="M109" s="96"/>
    </row>
    <row r="110" spans="2:13" s="88" customFormat="1">
      <c r="C110" s="32"/>
      <c r="D110" s="90"/>
      <c r="E110" s="34"/>
      <c r="F110" s="91"/>
      <c r="G110" s="232"/>
      <c r="H110" s="87"/>
      <c r="I110" s="62"/>
      <c r="M110" s="96"/>
    </row>
    <row r="111" spans="2:13" s="88" customFormat="1" ht="25.5">
      <c r="B111" s="88" t="s">
        <v>293</v>
      </c>
      <c r="C111" s="32"/>
      <c r="D111" s="90" t="s">
        <v>134</v>
      </c>
      <c r="E111" s="34" t="s">
        <v>19</v>
      </c>
      <c r="F111" s="91">
        <v>3</v>
      </c>
      <c r="G111" s="232"/>
      <c r="H111" s="87">
        <f>F111*G111</f>
        <v>0</v>
      </c>
      <c r="I111" s="62"/>
      <c r="M111" s="96"/>
    </row>
    <row r="112" spans="2:13" s="88" customFormat="1">
      <c r="C112" s="32"/>
      <c r="D112" s="90"/>
      <c r="E112" s="34"/>
      <c r="F112" s="91"/>
      <c r="G112" s="33"/>
      <c r="H112" s="87"/>
      <c r="I112" s="62"/>
      <c r="M112" s="96"/>
    </row>
    <row r="113" spans="1:13" s="88" customFormat="1">
      <c r="B113" s="88" t="s">
        <v>294</v>
      </c>
      <c r="C113" s="32"/>
      <c r="D113" s="90" t="s">
        <v>71</v>
      </c>
      <c r="E113" s="34" t="s">
        <v>20</v>
      </c>
      <c r="F113" s="91">
        <f>F32</f>
        <v>250</v>
      </c>
      <c r="G113" s="33"/>
      <c r="H113" s="87">
        <f>F113*G113</f>
        <v>0</v>
      </c>
      <c r="I113" s="62"/>
      <c r="M113" s="96"/>
    </row>
    <row r="114" spans="1:13" s="88" customFormat="1">
      <c r="C114" s="62"/>
      <c r="D114" s="62"/>
      <c r="E114" s="62"/>
      <c r="F114" s="63"/>
      <c r="G114" s="63"/>
      <c r="H114" s="63"/>
      <c r="I114" s="62"/>
      <c r="M114" s="96"/>
    </row>
    <row r="115" spans="1:13" s="88" customFormat="1" ht="38.25">
      <c r="B115" s="88" t="s">
        <v>295</v>
      </c>
      <c r="C115" s="32"/>
      <c r="D115" s="90" t="s">
        <v>70</v>
      </c>
      <c r="E115" s="34" t="s">
        <v>20</v>
      </c>
      <c r="F115" s="91">
        <f>F113</f>
        <v>250</v>
      </c>
      <c r="G115" s="33"/>
      <c r="H115" s="87">
        <f>F115*G115</f>
        <v>0</v>
      </c>
      <c r="I115" s="62"/>
      <c r="M115" s="96"/>
    </row>
    <row r="116" spans="1:13" s="88" customFormat="1">
      <c r="C116" s="32"/>
      <c r="D116" s="90"/>
      <c r="E116" s="34"/>
      <c r="F116" s="91"/>
      <c r="G116" s="33"/>
      <c r="H116" s="87"/>
      <c r="I116" s="62"/>
      <c r="M116" s="96"/>
    </row>
    <row r="117" spans="1:13" s="88" customFormat="1" ht="51">
      <c r="B117" s="88" t="s">
        <v>296</v>
      </c>
      <c r="C117" s="32"/>
      <c r="D117" s="90" t="s">
        <v>72</v>
      </c>
      <c r="E117" s="34" t="s">
        <v>20</v>
      </c>
      <c r="F117" s="91">
        <f>F115</f>
        <v>250</v>
      </c>
      <c r="G117" s="33"/>
      <c r="H117" s="87">
        <f>F117*G117</f>
        <v>0</v>
      </c>
      <c r="I117" s="62"/>
      <c r="M117" s="96"/>
    </row>
    <row r="118" spans="1:13" s="88" customFormat="1">
      <c r="C118" s="32"/>
      <c r="D118" s="90"/>
      <c r="E118" s="34"/>
      <c r="F118" s="91"/>
      <c r="G118" s="33"/>
      <c r="H118" s="87"/>
      <c r="I118" s="62"/>
      <c r="M118" s="96"/>
    </row>
    <row r="119" spans="1:13" s="88" customFormat="1" ht="38.25">
      <c r="B119" s="88" t="s">
        <v>318</v>
      </c>
      <c r="C119" s="32"/>
      <c r="D119" s="90" t="s">
        <v>128</v>
      </c>
      <c r="E119" s="34" t="s">
        <v>21</v>
      </c>
      <c r="F119" s="91">
        <v>20</v>
      </c>
      <c r="G119" s="33"/>
      <c r="H119" s="87">
        <f>F119*G119</f>
        <v>0</v>
      </c>
      <c r="I119" s="62"/>
      <c r="M119" s="96"/>
    </row>
    <row r="120" spans="1:13" s="88" customFormat="1">
      <c r="C120" s="32"/>
      <c r="D120" s="90"/>
      <c r="E120" s="34"/>
      <c r="F120" s="91"/>
      <c r="G120" s="33"/>
      <c r="H120" s="87"/>
      <c r="I120" s="62"/>
      <c r="M120" s="96"/>
    </row>
    <row r="121" spans="1:13" s="88" customFormat="1">
      <c r="B121" s="88" t="s">
        <v>319</v>
      </c>
      <c r="C121" s="32"/>
      <c r="D121" s="90" t="s">
        <v>73</v>
      </c>
      <c r="E121" s="34" t="s">
        <v>20</v>
      </c>
      <c r="F121" s="91">
        <v>100</v>
      </c>
      <c r="G121" s="33"/>
      <c r="H121" s="87">
        <f>F121*G121</f>
        <v>0</v>
      </c>
      <c r="I121" s="62"/>
      <c r="M121" s="96"/>
    </row>
    <row r="122" spans="1:13" s="88" customFormat="1">
      <c r="B122" s="32"/>
      <c r="C122" s="32"/>
      <c r="D122" s="90"/>
      <c r="E122" s="34"/>
      <c r="F122" s="91"/>
      <c r="G122" s="33"/>
      <c r="H122" s="87"/>
      <c r="I122" s="62"/>
      <c r="M122" s="96"/>
    </row>
    <row r="123" spans="1:13">
      <c r="B123" s="56"/>
      <c r="C123" s="57"/>
      <c r="D123" s="57" t="s">
        <v>143</v>
      </c>
      <c r="E123" s="57"/>
      <c r="F123" s="260" t="s">
        <v>12</v>
      </c>
      <c r="G123" s="260"/>
      <c r="H123" s="202">
        <f>SUM(H125:H137)</f>
        <v>0</v>
      </c>
      <c r="I123" s="58"/>
    </row>
    <row r="124" spans="1:13">
      <c r="D124" s="3"/>
      <c r="G124" s="17"/>
      <c r="H124" s="21"/>
      <c r="I124" s="35"/>
    </row>
    <row r="125" spans="1:13" s="10" customFormat="1">
      <c r="A125" s="29"/>
      <c r="B125" s="29" t="s">
        <v>297</v>
      </c>
      <c r="C125" s="32"/>
      <c r="D125" s="90" t="s">
        <v>23</v>
      </c>
      <c r="E125" s="31" t="s">
        <v>24</v>
      </c>
      <c r="F125" s="91">
        <v>20</v>
      </c>
      <c r="G125" s="210"/>
      <c r="H125" s="87">
        <f>F125*G125</f>
        <v>0</v>
      </c>
      <c r="M125" s="216"/>
    </row>
    <row r="126" spans="1:13" s="10" customFormat="1">
      <c r="C126" s="32"/>
      <c r="D126" s="90"/>
      <c r="E126" s="31"/>
      <c r="F126" s="91"/>
      <c r="G126" s="210"/>
      <c r="H126" s="87"/>
      <c r="M126" s="216"/>
    </row>
    <row r="127" spans="1:13" s="10" customFormat="1">
      <c r="A127" s="29"/>
      <c r="B127" s="29" t="s">
        <v>298</v>
      </c>
      <c r="C127" s="32"/>
      <c r="D127" s="90" t="s">
        <v>39</v>
      </c>
      <c r="E127" s="31" t="s">
        <v>24</v>
      </c>
      <c r="F127" s="91">
        <v>20</v>
      </c>
      <c r="G127" s="210"/>
      <c r="H127" s="87">
        <f>F127*G127</f>
        <v>0</v>
      </c>
      <c r="M127" s="216"/>
    </row>
    <row r="128" spans="1:13" s="204" customFormat="1">
      <c r="C128" s="32"/>
      <c r="D128" s="90"/>
      <c r="E128" s="31"/>
      <c r="F128" s="91"/>
      <c r="G128" s="210"/>
      <c r="H128" s="87"/>
      <c r="I128" s="92"/>
    </row>
    <row r="129" spans="1:13" s="10" customFormat="1" ht="25.5">
      <c r="A129" s="29"/>
      <c r="B129" s="29" t="s">
        <v>320</v>
      </c>
      <c r="C129" s="32"/>
      <c r="D129" s="90" t="s">
        <v>51</v>
      </c>
      <c r="E129" s="31" t="s">
        <v>21</v>
      </c>
      <c r="F129" s="86">
        <f>F16</f>
        <v>168</v>
      </c>
      <c r="G129" s="210"/>
      <c r="H129" s="87">
        <f>F129*G129</f>
        <v>0</v>
      </c>
      <c r="M129" s="216"/>
    </row>
    <row r="130" spans="1:13" s="10" customFormat="1">
      <c r="C130" s="32"/>
      <c r="D130" s="90"/>
      <c r="E130" s="31"/>
      <c r="F130" s="86"/>
      <c r="G130" s="210"/>
      <c r="H130" s="87"/>
      <c r="M130" s="216"/>
    </row>
    <row r="131" spans="1:13" s="10" customFormat="1" ht="25.5">
      <c r="A131" s="29"/>
      <c r="B131" s="29" t="s">
        <v>321</v>
      </c>
      <c r="C131" s="32"/>
      <c r="D131" s="90" t="s">
        <v>52</v>
      </c>
      <c r="E131" s="31" t="s">
        <v>25</v>
      </c>
      <c r="F131" s="86">
        <v>1</v>
      </c>
      <c r="G131" s="210"/>
      <c r="H131" s="87">
        <f>F131*G131</f>
        <v>0</v>
      </c>
      <c r="M131" s="216"/>
    </row>
    <row r="132" spans="1:13" s="10" customFormat="1">
      <c r="C132" s="32"/>
      <c r="D132" s="90"/>
      <c r="E132" s="31"/>
      <c r="F132" s="86"/>
      <c r="G132" s="210"/>
      <c r="H132" s="87"/>
      <c r="M132" s="216"/>
    </row>
    <row r="133" spans="1:13" s="10" customFormat="1" ht="25.5">
      <c r="A133" s="29"/>
      <c r="B133" s="29" t="s">
        <v>322</v>
      </c>
      <c r="C133" s="32"/>
      <c r="D133" s="90" t="s">
        <v>48</v>
      </c>
      <c r="E133" s="31" t="s">
        <v>21</v>
      </c>
      <c r="F133" s="86">
        <f>F129</f>
        <v>168</v>
      </c>
      <c r="G133" s="210"/>
      <c r="H133" s="87">
        <f>F133*G133</f>
        <v>0</v>
      </c>
      <c r="M133" s="216"/>
    </row>
    <row r="134" spans="1:13" s="10" customFormat="1">
      <c r="C134" s="32"/>
      <c r="D134" s="90"/>
      <c r="E134" s="31"/>
      <c r="F134" s="86"/>
      <c r="G134" s="210"/>
      <c r="H134" s="87"/>
      <c r="M134" s="216"/>
    </row>
    <row r="135" spans="1:13" s="10" customFormat="1" ht="38.25">
      <c r="A135" s="29"/>
      <c r="B135" s="29" t="s">
        <v>323</v>
      </c>
      <c r="C135" s="32"/>
      <c r="D135" s="90" t="s">
        <v>53</v>
      </c>
      <c r="E135" s="31" t="s">
        <v>25</v>
      </c>
      <c r="F135" s="86">
        <v>1</v>
      </c>
      <c r="G135" s="210"/>
      <c r="H135" s="87">
        <f>F135*G135</f>
        <v>0</v>
      </c>
      <c r="M135" s="216"/>
    </row>
    <row r="136" spans="1:13" s="10" customFormat="1">
      <c r="C136" s="32"/>
      <c r="D136" s="90"/>
      <c r="E136" s="31"/>
      <c r="F136" s="86"/>
      <c r="G136" s="210"/>
      <c r="H136" s="87"/>
      <c r="M136" s="216"/>
    </row>
    <row r="137" spans="1:13" s="10" customFormat="1" ht="25.5">
      <c r="A137" s="29"/>
      <c r="B137" s="29" t="s">
        <v>324</v>
      </c>
      <c r="C137" s="32"/>
      <c r="D137" s="90" t="s">
        <v>95</v>
      </c>
      <c r="E137" s="31" t="s">
        <v>25</v>
      </c>
      <c r="F137" s="86">
        <v>3</v>
      </c>
      <c r="G137" s="210"/>
      <c r="H137" s="87">
        <f>F137*G137</f>
        <v>0</v>
      </c>
      <c r="M137" s="216"/>
    </row>
    <row r="138" spans="1:13">
      <c r="D138" s="35"/>
      <c r="H138" s="87"/>
      <c r="I138" s="35"/>
    </row>
    <row r="139" spans="1:13">
      <c r="B139" s="56"/>
      <c r="C139" s="57"/>
      <c r="D139" s="57" t="s">
        <v>144</v>
      </c>
      <c r="E139" s="57"/>
      <c r="F139" s="260" t="s">
        <v>46</v>
      </c>
      <c r="G139" s="260"/>
      <c r="H139" s="202">
        <f>SUM(H141:H143)</f>
        <v>0</v>
      </c>
      <c r="I139" s="58"/>
    </row>
    <row r="140" spans="1:13">
      <c r="D140" s="3"/>
      <c r="G140" s="17"/>
      <c r="H140" s="87"/>
      <c r="I140" s="35"/>
    </row>
    <row r="141" spans="1:13" s="99" customFormat="1" ht="25.5">
      <c r="B141" s="34" t="s">
        <v>299</v>
      </c>
      <c r="C141" s="39"/>
      <c r="D141" s="90" t="s">
        <v>44</v>
      </c>
      <c r="E141" s="109" t="s">
        <v>20</v>
      </c>
      <c r="F141" s="86">
        <f>F143*2</f>
        <v>336</v>
      </c>
      <c r="G141" s="210"/>
      <c r="H141" s="87">
        <f>F141*G141</f>
        <v>0</v>
      </c>
      <c r="I141" s="108"/>
      <c r="M141" s="217"/>
    </row>
    <row r="142" spans="1:13" s="99" customFormat="1">
      <c r="B142" s="34"/>
      <c r="C142" s="39"/>
      <c r="D142" s="90"/>
      <c r="E142" s="109"/>
      <c r="F142" s="86"/>
      <c r="G142" s="210"/>
      <c r="H142" s="87"/>
      <c r="I142" s="108"/>
      <c r="M142" s="217"/>
    </row>
    <row r="143" spans="1:13" s="99" customFormat="1">
      <c r="B143" s="34" t="s">
        <v>325</v>
      </c>
      <c r="C143" s="39"/>
      <c r="D143" s="90" t="s">
        <v>45</v>
      </c>
      <c r="E143" s="109" t="s">
        <v>21</v>
      </c>
      <c r="F143" s="86">
        <f>F16</f>
        <v>168</v>
      </c>
      <c r="G143" s="210"/>
      <c r="H143" s="87">
        <f>F143*G143</f>
        <v>0</v>
      </c>
      <c r="I143" s="108"/>
      <c r="M143" s="217"/>
    </row>
    <row r="144" spans="1:13">
      <c r="D144" s="35"/>
      <c r="H144" s="87"/>
      <c r="I144" s="35"/>
    </row>
    <row r="145" spans="2:13">
      <c r="B145" s="56"/>
      <c r="C145" s="57"/>
      <c r="D145" s="57" t="s">
        <v>145</v>
      </c>
      <c r="E145" s="260" t="s">
        <v>26</v>
      </c>
      <c r="F145" s="260"/>
      <c r="G145" s="260"/>
      <c r="H145" s="202">
        <f>H147</f>
        <v>0</v>
      </c>
      <c r="I145" s="58"/>
    </row>
    <row r="146" spans="2:13">
      <c r="D146" s="3"/>
      <c r="G146" s="17"/>
      <c r="H146" s="87"/>
      <c r="I146" s="35"/>
    </row>
    <row r="147" spans="2:13" s="10" customFormat="1" ht="25.5">
      <c r="B147" s="29" t="s">
        <v>326</v>
      </c>
      <c r="C147" s="32"/>
      <c r="D147" s="90" t="s">
        <v>47</v>
      </c>
      <c r="E147" s="104" t="s">
        <v>25</v>
      </c>
      <c r="F147" s="91">
        <v>0.1</v>
      </c>
      <c r="G147" s="210">
        <f>SUM(E150:E155)</f>
        <v>0</v>
      </c>
      <c r="H147" s="87">
        <f>F147*G147</f>
        <v>0</v>
      </c>
      <c r="I147" s="103"/>
      <c r="M147" s="216"/>
    </row>
    <row r="148" spans="2:13">
      <c r="D148" s="3"/>
      <c r="H148" s="87"/>
      <c r="I148" s="35"/>
    </row>
    <row r="149" spans="2:13">
      <c r="D149" s="3"/>
      <c r="H149" s="87"/>
      <c r="I149" s="35"/>
    </row>
    <row r="150" spans="2:13">
      <c r="D150" s="26" t="str">
        <f>D12</f>
        <v>1 PREDDELA</v>
      </c>
      <c r="E150" s="27">
        <f>H12</f>
        <v>0</v>
      </c>
    </row>
    <row r="151" spans="2:13">
      <c r="D151" s="26" t="str">
        <f>D34</f>
        <v>2 ZEMELJSKA DELA IN TEMELJENJE</v>
      </c>
      <c r="E151" s="27">
        <f>H34</f>
        <v>0</v>
      </c>
    </row>
    <row r="152" spans="2:13">
      <c r="D152" s="26" t="str">
        <f>D66</f>
        <v>3 MONTAŽNA DELA</v>
      </c>
      <c r="E152" s="27">
        <f>H66</f>
        <v>0</v>
      </c>
    </row>
    <row r="153" spans="2:13">
      <c r="D153" s="64" t="str">
        <f>D103</f>
        <v>5 VOZIŠČNE KONSTRUKCIJE</v>
      </c>
      <c r="E153" s="27">
        <f>H103</f>
        <v>0</v>
      </c>
    </row>
    <row r="154" spans="2:13">
      <c r="D154" s="24" t="str">
        <f>D123</f>
        <v>6 TUJE STORITVE</v>
      </c>
      <c r="E154" s="25">
        <f>H123</f>
        <v>0</v>
      </c>
    </row>
    <row r="155" spans="2:13">
      <c r="D155" s="30" t="str">
        <f>D139</f>
        <v>7 ZAKLJUČNA DELA</v>
      </c>
      <c r="E155" s="25">
        <f>H139</f>
        <v>0</v>
      </c>
    </row>
    <row r="156" spans="2:13">
      <c r="D156" s="30" t="str">
        <f>D145</f>
        <v>8 NEPREDVIDENA DELA</v>
      </c>
      <c r="E156" s="25">
        <f>H145</f>
        <v>0</v>
      </c>
    </row>
    <row r="157" spans="2:13">
      <c r="D157" s="37"/>
      <c r="E157" s="36"/>
    </row>
    <row r="158" spans="2:13">
      <c r="D158" s="54" t="s">
        <v>14</v>
      </c>
      <c r="E158" s="55">
        <f>+SUM(E150:E156)</f>
        <v>0</v>
      </c>
    </row>
    <row r="159" spans="2:13">
      <c r="D159" s="28"/>
      <c r="E159" s="49"/>
    </row>
    <row r="160" spans="2:13">
      <c r="D160" s="30" t="s">
        <v>74</v>
      </c>
      <c r="E160" s="50">
        <f>0.22*E158</f>
        <v>0</v>
      </c>
    </row>
    <row r="161" spans="2:9">
      <c r="D161" s="28"/>
      <c r="E161" s="49"/>
    </row>
    <row r="162" spans="2:9">
      <c r="D162" s="48" t="s">
        <v>15</v>
      </c>
      <c r="E162" s="51">
        <f>+SUM(E158:E160)</f>
        <v>0</v>
      </c>
    </row>
    <row r="163" spans="2:9">
      <c r="D163" s="65"/>
      <c r="E163" s="66"/>
      <c r="H163" s="146" t="s">
        <v>341</v>
      </c>
    </row>
    <row r="164" spans="2:9">
      <c r="H164" s="143"/>
    </row>
    <row r="165" spans="2:9">
      <c r="B165" s="47"/>
      <c r="C165" s="47"/>
      <c r="D165" s="97"/>
      <c r="E165" s="97"/>
      <c r="F165" s="46"/>
      <c r="G165" s="17"/>
      <c r="H165" s="146" t="s">
        <v>342</v>
      </c>
      <c r="I165" s="97"/>
    </row>
    <row r="166" spans="2:9" ht="18" customHeight="1">
      <c r="F166" s="46"/>
    </row>
  </sheetData>
  <mergeCells count="12">
    <mergeCell ref="E145:G145"/>
    <mergeCell ref="E34:G34"/>
    <mergeCell ref="F66:G66"/>
    <mergeCell ref="E103:G103"/>
    <mergeCell ref="F123:G123"/>
    <mergeCell ref="F139:G139"/>
    <mergeCell ref="F12:G12"/>
    <mergeCell ref="C3:H3"/>
    <mergeCell ref="C4:D4"/>
    <mergeCell ref="C5:F5"/>
    <mergeCell ref="C6:F6"/>
    <mergeCell ref="D8:H8"/>
  </mergeCells>
  <pageMargins left="0.78740157480314965" right="0.39370078740157483" top="0.98425196850393704" bottom="0.78740157480314965" header="0" footer="0.19685039370078741"/>
  <pageSetup paperSize="9" scale="89" orientation="landscape" r:id="rId1"/>
  <headerFooter>
    <oddFooter>&amp;CStran &amp;P od &amp;N</oddFooter>
  </headerFooter>
  <rowBreaks count="6" manualBreakCount="6">
    <brk id="21" min="1" max="8" man="1"/>
    <brk id="57" min="1" max="8" man="1"/>
    <brk id="77" min="1" max="8" man="1"/>
    <brk id="102" min="1" max="8" man="1"/>
    <brk id="128" min="1" max="8" man="1"/>
    <brk id="165" min="1" max="8"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rgb="FF92D050"/>
  </sheetPr>
  <dimension ref="A1:M137"/>
  <sheetViews>
    <sheetView showZeros="0" zoomScale="90" zoomScaleNormal="90" zoomScaleSheetLayoutView="85" workbookViewId="0">
      <pane ySplit="10" topLeftCell="A88" activePane="bottomLeft" state="frozen"/>
      <selection activeCell="I86" sqref="A1:IV65536"/>
      <selection pane="bottomLeft" activeCell="H107" sqref="H107"/>
    </sheetView>
  </sheetViews>
  <sheetFormatPr defaultRowHeight="12.75"/>
  <cols>
    <col min="1" max="1" width="9.140625" style="97"/>
    <col min="2" max="3" width="10.7109375" style="29" customWidth="1"/>
    <col min="4" max="4" width="51.140625" style="44" customWidth="1"/>
    <col min="5" max="5" width="13.7109375" style="29" customWidth="1"/>
    <col min="6" max="6" width="12.7109375" style="91" customWidth="1"/>
    <col min="7" max="7" width="15.7109375" style="33" customWidth="1"/>
    <col min="8" max="8" width="15.7109375" style="100" customWidth="1"/>
    <col min="9" max="9" width="21.7109375" style="44" customWidth="1"/>
    <col min="10" max="12" width="9.140625" style="97"/>
    <col min="13" max="13" width="64" style="213" customWidth="1"/>
    <col min="14" max="16384" width="9.140625" style="97"/>
  </cols>
  <sheetData>
    <row r="1" spans="1:13" ht="6" customHeight="1"/>
    <row r="2" spans="1:13" hidden="1">
      <c r="B2" s="10" t="s">
        <v>16</v>
      </c>
      <c r="C2" s="42" t="s">
        <v>91</v>
      </c>
      <c r="D2" s="98"/>
      <c r="E2" s="99"/>
      <c r="F2" s="86"/>
    </row>
    <row r="3" spans="1:13" s="101" customFormat="1" ht="15" hidden="1" customHeight="1">
      <c r="B3" s="10" t="s">
        <v>62</v>
      </c>
      <c r="C3" s="248" t="s">
        <v>89</v>
      </c>
      <c r="D3" s="248"/>
      <c r="E3" s="248"/>
      <c r="F3" s="248"/>
      <c r="G3" s="261"/>
      <c r="H3" s="261"/>
      <c r="M3" s="44"/>
    </row>
    <row r="4" spans="1:13" s="101" customFormat="1" ht="12.75" hidden="1" customHeight="1">
      <c r="B4" s="10"/>
      <c r="C4" s="248" t="s">
        <v>63</v>
      </c>
      <c r="D4" s="248"/>
      <c r="E4" s="60"/>
      <c r="F4" s="60"/>
      <c r="G4" s="102"/>
      <c r="H4" s="100"/>
      <c r="M4" s="44"/>
    </row>
    <row r="5" spans="1:13" s="101" customFormat="1" ht="12.75" hidden="1" customHeight="1">
      <c r="B5" s="10" t="s">
        <v>54</v>
      </c>
      <c r="C5" s="248" t="s">
        <v>90</v>
      </c>
      <c r="D5" s="251"/>
      <c r="E5" s="251"/>
      <c r="F5" s="251"/>
      <c r="G5" s="102"/>
      <c r="H5" s="100"/>
      <c r="M5" s="44"/>
    </row>
    <row r="6" spans="1:13" s="101" customFormat="1" hidden="1">
      <c r="B6" s="10" t="s">
        <v>17</v>
      </c>
      <c r="C6" s="252" t="s">
        <v>85</v>
      </c>
      <c r="D6" s="252"/>
      <c r="E6" s="252"/>
      <c r="F6" s="252"/>
      <c r="G6" s="102"/>
      <c r="H6" s="100"/>
      <c r="M6" s="44"/>
    </row>
    <row r="7" spans="1:13" s="101" customFormat="1" hidden="1">
      <c r="B7" s="10" t="s">
        <v>18</v>
      </c>
      <c r="C7" s="11" t="s">
        <v>230</v>
      </c>
      <c r="D7" s="11"/>
      <c r="E7" s="11"/>
      <c r="F7" s="11"/>
      <c r="G7" s="102"/>
      <c r="H7" s="100"/>
      <c r="M7" s="44"/>
    </row>
    <row r="8" spans="1:13" s="101" customFormat="1" ht="72.75" hidden="1" customHeight="1">
      <c r="C8" s="11"/>
      <c r="D8" s="262" t="s">
        <v>209</v>
      </c>
      <c r="E8" s="262"/>
      <c r="F8" s="262"/>
      <c r="G8" s="262"/>
      <c r="H8" s="262"/>
      <c r="M8" s="44"/>
    </row>
    <row r="9" spans="1:13" s="5" customFormat="1" ht="9.75" hidden="1" customHeight="1">
      <c r="B9" s="6"/>
      <c r="C9" s="6"/>
      <c r="D9" s="1"/>
      <c r="E9" s="6"/>
      <c r="F9" s="12"/>
      <c r="G9" s="15"/>
      <c r="H9" s="19"/>
      <c r="I9" s="1"/>
      <c r="M9" s="214"/>
    </row>
    <row r="10" spans="1:13" s="23" customFormat="1" ht="32.1" customHeight="1" thickBot="1">
      <c r="B10" s="59" t="s">
        <v>0</v>
      </c>
      <c r="C10" s="59" t="s">
        <v>4</v>
      </c>
      <c r="D10" s="59" t="s">
        <v>2</v>
      </c>
      <c r="E10" s="59" t="s">
        <v>5</v>
      </c>
      <c r="F10" s="59" t="s">
        <v>1</v>
      </c>
      <c r="G10" s="59" t="s">
        <v>6</v>
      </c>
      <c r="H10" s="59" t="s">
        <v>13</v>
      </c>
      <c r="I10" s="59" t="s">
        <v>3</v>
      </c>
    </row>
    <row r="11" spans="1:13" s="7" customFormat="1" ht="15">
      <c r="B11" s="8"/>
      <c r="C11" s="8"/>
      <c r="D11" s="9"/>
      <c r="E11" s="8"/>
      <c r="F11" s="13"/>
      <c r="G11" s="16"/>
      <c r="H11" s="20"/>
      <c r="I11" s="9"/>
      <c r="M11" s="215"/>
    </row>
    <row r="12" spans="1:13">
      <c r="B12" s="56"/>
      <c r="C12" s="57"/>
      <c r="D12" s="57" t="s">
        <v>7</v>
      </c>
      <c r="E12" s="57"/>
      <c r="F12" s="260" t="s">
        <v>10</v>
      </c>
      <c r="G12" s="260"/>
      <c r="H12" s="202">
        <f>SUM(H16:H26)</f>
        <v>0</v>
      </c>
      <c r="I12" s="58"/>
    </row>
    <row r="13" spans="1:13" s="88" customFormat="1">
      <c r="B13" s="34"/>
      <c r="C13" s="34"/>
      <c r="D13" s="3"/>
      <c r="E13" s="34"/>
      <c r="F13" s="86"/>
      <c r="M13" s="96"/>
    </row>
    <row r="14" spans="1:13">
      <c r="B14" s="52"/>
      <c r="C14" s="52"/>
      <c r="D14" s="52" t="s">
        <v>8</v>
      </c>
      <c r="E14" s="52"/>
      <c r="F14" s="52"/>
      <c r="G14" s="52"/>
      <c r="H14" s="52"/>
      <c r="I14" s="52"/>
    </row>
    <row r="15" spans="1:13">
      <c r="D15" s="2"/>
      <c r="G15" s="97"/>
      <c r="H15" s="88"/>
      <c r="I15" s="88"/>
    </row>
    <row r="16" spans="1:13" s="10" customFormat="1" ht="63.75">
      <c r="A16" s="103"/>
      <c r="B16" s="32" t="s">
        <v>257</v>
      </c>
      <c r="C16" s="32"/>
      <c r="D16" s="90" t="s">
        <v>166</v>
      </c>
      <c r="E16" s="104" t="s">
        <v>21</v>
      </c>
      <c r="F16" s="105">
        <v>43</v>
      </c>
      <c r="G16" s="230"/>
      <c r="H16" s="107">
        <f>F16*G16</f>
        <v>0</v>
      </c>
      <c r="I16" s="103"/>
      <c r="M16" s="216"/>
    </row>
    <row r="17" spans="1:13" s="10" customFormat="1">
      <c r="A17" s="103"/>
      <c r="B17" s="32"/>
      <c r="C17" s="32"/>
      <c r="D17" s="90"/>
      <c r="E17" s="104"/>
      <c r="F17" s="105"/>
      <c r="G17" s="230"/>
      <c r="H17" s="107"/>
      <c r="I17" s="103"/>
      <c r="M17" s="216"/>
    </row>
    <row r="18" spans="1:13" s="10" customFormat="1" ht="38.25">
      <c r="A18" s="103"/>
      <c r="B18" s="32" t="s">
        <v>258</v>
      </c>
      <c r="C18" s="32"/>
      <c r="D18" s="90" t="s">
        <v>27</v>
      </c>
      <c r="E18" s="29" t="s">
        <v>19</v>
      </c>
      <c r="F18" s="105">
        <v>3</v>
      </c>
      <c r="G18" s="230"/>
      <c r="H18" s="107">
        <f>F18*G18</f>
        <v>0</v>
      </c>
      <c r="I18" s="103"/>
      <c r="M18" s="216"/>
    </row>
    <row r="19" spans="1:13" s="10" customFormat="1">
      <c r="A19" s="103"/>
      <c r="B19" s="32"/>
      <c r="C19" s="32"/>
      <c r="D19" s="90"/>
      <c r="E19" s="29"/>
      <c r="F19" s="105"/>
      <c r="G19" s="230"/>
      <c r="H19" s="107"/>
      <c r="I19" s="103"/>
      <c r="M19" s="216"/>
    </row>
    <row r="20" spans="1:13" s="10" customFormat="1" ht="89.25">
      <c r="A20" s="103"/>
      <c r="B20" s="32" t="s">
        <v>259</v>
      </c>
      <c r="C20" s="32"/>
      <c r="D20" s="90" t="s">
        <v>167</v>
      </c>
      <c r="E20" s="104" t="s">
        <v>19</v>
      </c>
      <c r="F20" s="105">
        <v>1</v>
      </c>
      <c r="G20" s="230"/>
      <c r="H20" s="107">
        <f>F20*G20</f>
        <v>0</v>
      </c>
      <c r="I20" s="103"/>
      <c r="M20" s="216"/>
    </row>
    <row r="21" spans="1:13" s="10" customFormat="1">
      <c r="A21" s="103"/>
      <c r="B21" s="32"/>
      <c r="C21" s="32"/>
      <c r="D21" s="90"/>
      <c r="E21" s="104"/>
      <c r="F21" s="105"/>
      <c r="G21" s="106"/>
      <c r="H21" s="107"/>
      <c r="I21" s="103"/>
      <c r="M21" s="216"/>
    </row>
    <row r="22" spans="1:13" s="10" customFormat="1">
      <c r="A22" s="103"/>
      <c r="B22" s="52"/>
      <c r="C22" s="52"/>
      <c r="D22" s="52" t="s">
        <v>38</v>
      </c>
      <c r="E22" s="52"/>
      <c r="F22" s="52"/>
      <c r="G22" s="52"/>
      <c r="H22" s="52"/>
      <c r="I22" s="52"/>
      <c r="M22" s="216"/>
    </row>
    <row r="23" spans="1:13" s="10" customFormat="1">
      <c r="A23" s="103"/>
      <c r="B23" s="32"/>
      <c r="C23" s="32"/>
      <c r="D23" s="90"/>
      <c r="E23" s="104"/>
      <c r="F23" s="105"/>
      <c r="G23" s="106"/>
      <c r="H23" s="107"/>
      <c r="I23" s="103"/>
      <c r="M23" s="216"/>
    </row>
    <row r="24" spans="1:13" s="10" customFormat="1" ht="63.75">
      <c r="A24" s="103"/>
      <c r="B24" s="32" t="s">
        <v>260</v>
      </c>
      <c r="C24" s="32"/>
      <c r="D24" s="90" t="s">
        <v>168</v>
      </c>
      <c r="E24" s="29" t="s">
        <v>19</v>
      </c>
      <c r="F24" s="105">
        <v>1</v>
      </c>
      <c r="G24" s="210"/>
      <c r="H24" s="107">
        <f>F24*G24</f>
        <v>0</v>
      </c>
      <c r="I24" s="103"/>
      <c r="M24" s="216"/>
    </row>
    <row r="25" spans="1:13" s="10" customFormat="1">
      <c r="A25" s="103"/>
      <c r="B25" s="32"/>
      <c r="C25" s="32"/>
      <c r="D25" s="90"/>
      <c r="E25" s="29"/>
      <c r="F25" s="105"/>
      <c r="G25" s="210"/>
      <c r="H25" s="107"/>
      <c r="I25" s="103"/>
      <c r="M25" s="216"/>
    </row>
    <row r="26" spans="1:13" s="10" customFormat="1" ht="25.5">
      <c r="A26" s="103"/>
      <c r="B26" s="32" t="s">
        <v>261</v>
      </c>
      <c r="C26" s="32"/>
      <c r="D26" s="90" t="s">
        <v>215</v>
      </c>
      <c r="E26" s="104" t="s">
        <v>20</v>
      </c>
      <c r="F26" s="105">
        <v>13</v>
      </c>
      <c r="G26" s="210"/>
      <c r="H26" s="107">
        <f>F26*G26</f>
        <v>0</v>
      </c>
      <c r="I26" s="103"/>
      <c r="M26" s="216"/>
    </row>
    <row r="27" spans="1:13" s="7" customFormat="1" ht="15">
      <c r="B27" s="8"/>
      <c r="C27" s="8"/>
      <c r="D27" s="9"/>
      <c r="E27" s="8"/>
      <c r="F27" s="13"/>
      <c r="G27" s="16"/>
      <c r="H27" s="20"/>
      <c r="I27" s="9"/>
      <c r="M27" s="215"/>
    </row>
    <row r="28" spans="1:13">
      <c r="A28" s="110"/>
      <c r="B28" s="56"/>
      <c r="C28" s="57"/>
      <c r="D28" s="57" t="s">
        <v>9</v>
      </c>
      <c r="E28" s="260" t="s">
        <v>11</v>
      </c>
      <c r="F28" s="260"/>
      <c r="G28" s="260"/>
      <c r="H28" s="202">
        <f>+SUM(H29:H50)</f>
        <v>0</v>
      </c>
      <c r="I28" s="58"/>
    </row>
    <row r="29" spans="1:13" s="88" customFormat="1">
      <c r="A29" s="111"/>
      <c r="B29" s="112"/>
      <c r="C29" s="112"/>
      <c r="D29" s="4"/>
      <c r="E29" s="112"/>
      <c r="F29" s="86"/>
      <c r="G29" s="18"/>
      <c r="H29" s="22"/>
      <c r="I29" s="35"/>
      <c r="M29" s="96"/>
    </row>
    <row r="30" spans="1:13" s="10" customFormat="1" ht="63.75">
      <c r="B30" s="29" t="s">
        <v>262</v>
      </c>
      <c r="C30" s="32"/>
      <c r="D30" s="90" t="s">
        <v>244</v>
      </c>
      <c r="E30" s="32" t="s">
        <v>22</v>
      </c>
      <c r="F30" s="86">
        <v>68</v>
      </c>
      <c r="G30" s="231"/>
      <c r="H30" s="87">
        <f>F30*G30</f>
        <v>0</v>
      </c>
      <c r="M30" s="216"/>
    </row>
    <row r="31" spans="1:13" s="10" customFormat="1">
      <c r="B31" s="29"/>
      <c r="C31" s="32"/>
      <c r="D31" s="90"/>
      <c r="E31" s="32"/>
      <c r="F31" s="86"/>
      <c r="G31" s="231"/>
      <c r="H31" s="87"/>
      <c r="M31" s="216"/>
    </row>
    <row r="32" spans="1:13" s="10" customFormat="1" ht="63.75">
      <c r="B32" s="29" t="s">
        <v>263</v>
      </c>
      <c r="C32" s="32"/>
      <c r="D32" s="90" t="s">
        <v>247</v>
      </c>
      <c r="E32" s="32" t="s">
        <v>22</v>
      </c>
      <c r="F32" s="86">
        <v>17</v>
      </c>
      <c r="G32" s="231"/>
      <c r="H32" s="87">
        <f>F32*G32</f>
        <v>0</v>
      </c>
      <c r="M32" s="216"/>
    </row>
    <row r="33" spans="2:13" s="10" customFormat="1">
      <c r="B33" s="29"/>
      <c r="C33" s="32"/>
      <c r="D33" s="90"/>
      <c r="E33" s="32"/>
      <c r="F33" s="86"/>
      <c r="G33" s="231"/>
      <c r="H33" s="87"/>
      <c r="I33" s="46"/>
      <c r="M33" s="216"/>
    </row>
    <row r="34" spans="2:13" s="10" customFormat="1" ht="38.25">
      <c r="B34" s="29" t="s">
        <v>264</v>
      </c>
      <c r="C34" s="32"/>
      <c r="D34" s="90" t="s">
        <v>28</v>
      </c>
      <c r="E34" s="32" t="s">
        <v>20</v>
      </c>
      <c r="F34" s="86">
        <v>43</v>
      </c>
      <c r="G34" s="231"/>
      <c r="H34" s="87">
        <f>F34*G34</f>
        <v>0</v>
      </c>
      <c r="M34" s="216"/>
    </row>
    <row r="35" spans="2:13" s="10" customFormat="1">
      <c r="B35" s="29"/>
      <c r="C35" s="32"/>
      <c r="D35" s="90"/>
      <c r="E35" s="32"/>
      <c r="F35" s="86"/>
      <c r="G35" s="231"/>
      <c r="H35" s="87"/>
      <c r="M35" s="216"/>
    </row>
    <row r="36" spans="2:13" s="10" customFormat="1" ht="63.75">
      <c r="B36" s="29" t="s">
        <v>265</v>
      </c>
      <c r="C36" s="32"/>
      <c r="D36" s="90" t="s">
        <v>29</v>
      </c>
      <c r="E36" s="32" t="s">
        <v>22</v>
      </c>
      <c r="F36" s="86">
        <v>7</v>
      </c>
      <c r="G36" s="231"/>
      <c r="H36" s="87">
        <f>F36*G36</f>
        <v>0</v>
      </c>
      <c r="M36" s="216"/>
    </row>
    <row r="37" spans="2:13" s="10" customFormat="1">
      <c r="B37" s="29"/>
      <c r="C37" s="32"/>
      <c r="D37" s="90"/>
      <c r="E37" s="32"/>
      <c r="F37" s="86"/>
      <c r="G37" s="231"/>
      <c r="H37" s="87"/>
      <c r="M37" s="216"/>
    </row>
    <row r="38" spans="2:13" s="10" customFormat="1" ht="63.75">
      <c r="B38" s="29" t="s">
        <v>266</v>
      </c>
      <c r="C38" s="32"/>
      <c r="D38" s="90" t="s">
        <v>64</v>
      </c>
      <c r="E38" s="32" t="s">
        <v>22</v>
      </c>
      <c r="F38" s="86">
        <v>17</v>
      </c>
      <c r="G38" s="231"/>
      <c r="H38" s="87">
        <f>F38*G38</f>
        <v>0</v>
      </c>
      <c r="M38" s="216"/>
    </row>
    <row r="39" spans="2:13" s="10" customFormat="1">
      <c r="B39" s="29"/>
      <c r="C39" s="32"/>
      <c r="D39" s="90"/>
      <c r="E39" s="32"/>
      <c r="F39" s="86"/>
      <c r="G39" s="231"/>
      <c r="H39" s="87"/>
      <c r="M39" s="216"/>
    </row>
    <row r="40" spans="2:13" s="10" customFormat="1" ht="76.5">
      <c r="B40" s="29" t="s">
        <v>267</v>
      </c>
      <c r="C40" s="32"/>
      <c r="D40" s="90" t="s">
        <v>136</v>
      </c>
      <c r="E40" s="32" t="s">
        <v>22</v>
      </c>
      <c r="F40" s="86">
        <v>24</v>
      </c>
      <c r="G40" s="231"/>
      <c r="H40" s="87">
        <f>F40*G40</f>
        <v>0</v>
      </c>
      <c r="I40" s="53" t="s">
        <v>232</v>
      </c>
      <c r="M40" s="216"/>
    </row>
    <row r="41" spans="2:13" s="10" customFormat="1">
      <c r="B41" s="29"/>
      <c r="C41" s="32"/>
      <c r="D41" s="90"/>
      <c r="E41" s="32"/>
      <c r="F41" s="86"/>
      <c r="G41" s="231"/>
      <c r="H41" s="87"/>
      <c r="I41" s="53"/>
      <c r="M41" s="216"/>
    </row>
    <row r="42" spans="2:13" s="10" customFormat="1" ht="25.5">
      <c r="B42" s="29" t="s">
        <v>268</v>
      </c>
      <c r="C42" s="32"/>
      <c r="D42" s="115" t="s">
        <v>98</v>
      </c>
      <c r="E42" s="32" t="s">
        <v>97</v>
      </c>
      <c r="F42" s="86">
        <v>1</v>
      </c>
      <c r="G42" s="231"/>
      <c r="H42" s="87">
        <f>F42*G42</f>
        <v>0</v>
      </c>
      <c r="I42" s="46"/>
      <c r="M42" s="216"/>
    </row>
    <row r="43" spans="2:13" s="10" customFormat="1">
      <c r="B43" s="29"/>
      <c r="C43" s="32"/>
      <c r="D43" s="90"/>
      <c r="E43" s="32"/>
      <c r="F43" s="86"/>
      <c r="G43" s="231"/>
      <c r="H43" s="87"/>
      <c r="I43" s="53"/>
      <c r="M43" s="216"/>
    </row>
    <row r="44" spans="2:13" s="10" customFormat="1" ht="51" customHeight="1">
      <c r="B44" s="29" t="s">
        <v>269</v>
      </c>
      <c r="C44" s="32"/>
      <c r="D44" s="90" t="s">
        <v>249</v>
      </c>
      <c r="E44" s="32" t="s">
        <v>22</v>
      </c>
      <c r="F44" s="86">
        <v>55</v>
      </c>
      <c r="G44" s="231"/>
      <c r="H44" s="87">
        <f>F44*G44</f>
        <v>0</v>
      </c>
      <c r="I44" s="53" t="s">
        <v>114</v>
      </c>
      <c r="M44" s="216"/>
    </row>
    <row r="45" spans="2:13" s="10" customFormat="1">
      <c r="B45" s="29"/>
      <c r="C45" s="32"/>
      <c r="D45" s="90"/>
      <c r="E45" s="32"/>
      <c r="F45" s="86"/>
      <c r="G45" s="231"/>
      <c r="H45" s="87"/>
      <c r="M45" s="216"/>
    </row>
    <row r="46" spans="2:13" s="10" customFormat="1" ht="38.25">
      <c r="B46" s="29" t="s">
        <v>270</v>
      </c>
      <c r="C46" s="32"/>
      <c r="D46" s="90" t="s">
        <v>94</v>
      </c>
      <c r="E46" s="32" t="s">
        <v>25</v>
      </c>
      <c r="F46" s="86">
        <v>2</v>
      </c>
      <c r="G46" s="232"/>
      <c r="H46" s="87">
        <f>F46*G46</f>
        <v>0</v>
      </c>
      <c r="M46" s="216"/>
    </row>
    <row r="47" spans="2:13" s="10" customFormat="1" ht="14.25" customHeight="1">
      <c r="B47" s="29"/>
      <c r="C47" s="32"/>
      <c r="D47" s="38"/>
      <c r="E47" s="32"/>
      <c r="F47" s="86"/>
      <c r="G47" s="231"/>
      <c r="H47" s="87"/>
      <c r="M47" s="216"/>
    </row>
    <row r="48" spans="2:13" s="10" customFormat="1" ht="62.25" customHeight="1">
      <c r="B48" s="29" t="s">
        <v>271</v>
      </c>
      <c r="C48" s="32"/>
      <c r="D48" s="124" t="s">
        <v>200</v>
      </c>
      <c r="E48" s="32" t="s">
        <v>101</v>
      </c>
      <c r="F48" s="117">
        <v>2</v>
      </c>
      <c r="G48" s="232"/>
      <c r="H48" s="87">
        <f>F48*G48</f>
        <v>0</v>
      </c>
      <c r="M48" s="216"/>
    </row>
    <row r="49" spans="1:13" s="10" customFormat="1">
      <c r="B49" s="29"/>
      <c r="C49" s="32"/>
      <c r="D49" s="38"/>
      <c r="E49" s="32"/>
      <c r="F49" s="86"/>
      <c r="G49" s="210"/>
      <c r="H49" s="87"/>
      <c r="M49" s="216"/>
    </row>
    <row r="50" spans="1:13" s="10" customFormat="1" ht="25.5">
      <c r="B50" s="29" t="s">
        <v>272</v>
      </c>
      <c r="C50" s="32"/>
      <c r="D50" s="116" t="s">
        <v>40</v>
      </c>
      <c r="E50" s="32" t="s">
        <v>21</v>
      </c>
      <c r="F50" s="117">
        <f>F16</f>
        <v>43</v>
      </c>
      <c r="G50" s="210"/>
      <c r="H50" s="87">
        <f>F50*G50</f>
        <v>0</v>
      </c>
      <c r="M50" s="216"/>
    </row>
    <row r="51" spans="1:13" s="88" customFormat="1">
      <c r="A51" s="111"/>
      <c r="B51" s="112"/>
      <c r="C51" s="112"/>
      <c r="D51" s="118"/>
      <c r="E51" s="112"/>
      <c r="F51" s="119"/>
      <c r="G51" s="113"/>
      <c r="H51" s="120"/>
      <c r="I51" s="35"/>
      <c r="M51" s="96"/>
    </row>
    <row r="52" spans="1:13" s="88" customFormat="1">
      <c r="B52" s="56"/>
      <c r="C52" s="57"/>
      <c r="D52" s="57" t="s">
        <v>372</v>
      </c>
      <c r="E52" s="57"/>
      <c r="F52" s="260" t="s">
        <v>351</v>
      </c>
      <c r="G52" s="260"/>
      <c r="H52" s="202">
        <f>SUM(H54:H75)</f>
        <v>0</v>
      </c>
      <c r="I52" s="58"/>
      <c r="M52" s="96"/>
    </row>
    <row r="53" spans="1:13" s="88" customFormat="1">
      <c r="B53" s="34"/>
      <c r="C53" s="34"/>
      <c r="D53" s="3"/>
      <c r="E53" s="34"/>
      <c r="F53" s="91"/>
      <c r="G53" s="17"/>
      <c r="H53" s="87"/>
      <c r="I53" s="35"/>
      <c r="M53" s="96"/>
    </row>
    <row r="54" spans="1:13" s="88" customFormat="1" ht="51">
      <c r="B54" s="32" t="s">
        <v>275</v>
      </c>
      <c r="C54" s="32"/>
      <c r="D54" s="90" t="s">
        <v>344</v>
      </c>
      <c r="E54" s="34"/>
      <c r="F54" s="86"/>
      <c r="G54" s="210"/>
      <c r="H54" s="87"/>
      <c r="I54" s="95" t="s">
        <v>86</v>
      </c>
      <c r="K54" s="32"/>
      <c r="L54" s="32"/>
      <c r="M54" s="90"/>
    </row>
    <row r="55" spans="1:13" s="88" customFormat="1">
      <c r="B55" s="32"/>
      <c r="C55" s="32"/>
      <c r="D55" s="90" t="s">
        <v>68</v>
      </c>
      <c r="E55" s="34" t="s">
        <v>21</v>
      </c>
      <c r="F55" s="86">
        <f>F16</f>
        <v>43</v>
      </c>
      <c r="G55" s="41"/>
      <c r="H55" s="87">
        <f>F55*G55</f>
        <v>0</v>
      </c>
      <c r="I55" s="35"/>
      <c r="K55" s="32"/>
      <c r="L55" s="32"/>
      <c r="M55" s="90"/>
    </row>
    <row r="56" spans="1:13" s="88" customFormat="1">
      <c r="B56" s="34"/>
      <c r="C56" s="34"/>
      <c r="D56" s="90"/>
      <c r="E56" s="34"/>
      <c r="F56" s="91"/>
      <c r="G56" s="17"/>
      <c r="H56" s="87"/>
      <c r="I56" s="35"/>
      <c r="K56" s="34"/>
      <c r="L56" s="34"/>
      <c r="M56" s="3"/>
    </row>
    <row r="57" spans="1:13" s="88" customFormat="1" ht="38.25">
      <c r="B57" s="32" t="s">
        <v>276</v>
      </c>
      <c r="C57" s="32"/>
      <c r="D57" s="90" t="s">
        <v>346</v>
      </c>
      <c r="E57" s="34"/>
      <c r="F57" s="91"/>
      <c r="G57" s="17"/>
      <c r="H57" s="87"/>
      <c r="I57" s="35"/>
      <c r="K57" s="32"/>
      <c r="L57" s="32"/>
      <c r="M57" s="90"/>
    </row>
    <row r="58" spans="1:13" s="88" customFormat="1">
      <c r="B58" s="34"/>
      <c r="C58" s="34"/>
      <c r="D58" s="90" t="s">
        <v>83</v>
      </c>
      <c r="E58" s="34" t="s">
        <v>19</v>
      </c>
      <c r="F58" s="91">
        <v>1</v>
      </c>
      <c r="G58" s="33"/>
      <c r="H58" s="87">
        <f>F58*G58</f>
        <v>0</v>
      </c>
      <c r="I58" s="35"/>
      <c r="K58" s="32"/>
      <c r="L58" s="32"/>
      <c r="M58" s="90"/>
    </row>
    <row r="59" spans="1:13" s="88" customFormat="1">
      <c r="B59" s="34"/>
      <c r="C59" s="34"/>
      <c r="D59" s="35"/>
      <c r="E59" s="34"/>
      <c r="F59" s="91"/>
      <c r="G59" s="233"/>
      <c r="H59" s="87"/>
      <c r="I59" s="35"/>
      <c r="K59" s="34"/>
      <c r="L59" s="34"/>
      <c r="M59" s="90"/>
    </row>
    <row r="60" spans="1:13" s="88" customFormat="1">
      <c r="B60" s="34"/>
      <c r="C60" s="34"/>
      <c r="D60" s="35" t="s">
        <v>35</v>
      </c>
      <c r="E60" s="34" t="s">
        <v>19</v>
      </c>
      <c r="F60" s="86">
        <v>1</v>
      </c>
      <c r="G60" s="41"/>
      <c r="H60" s="87">
        <f>F60*G60</f>
        <v>0</v>
      </c>
      <c r="I60" s="96"/>
      <c r="K60" s="34"/>
      <c r="L60" s="34"/>
      <c r="M60" s="90"/>
    </row>
    <row r="61" spans="1:13" s="88" customFormat="1">
      <c r="B61" s="34"/>
      <c r="C61" s="34"/>
      <c r="D61" s="35"/>
      <c r="E61" s="34"/>
      <c r="F61" s="86"/>
      <c r="G61" s="234"/>
      <c r="H61" s="87"/>
      <c r="I61" s="35"/>
      <c r="K61" s="34"/>
      <c r="L61" s="34"/>
      <c r="M61" s="90"/>
    </row>
    <row r="62" spans="1:13" s="88" customFormat="1">
      <c r="B62" s="34"/>
      <c r="C62" s="34"/>
      <c r="D62" s="35" t="s">
        <v>211</v>
      </c>
      <c r="E62" s="34" t="s">
        <v>19</v>
      </c>
      <c r="F62" s="91">
        <v>1</v>
      </c>
      <c r="G62" s="33"/>
      <c r="H62" s="87">
        <f>F62*G62</f>
        <v>0</v>
      </c>
      <c r="I62" s="35"/>
      <c r="K62" s="34"/>
      <c r="L62" s="34"/>
      <c r="M62" s="90"/>
    </row>
    <row r="63" spans="1:13" s="88" customFormat="1">
      <c r="B63" s="34"/>
      <c r="C63" s="34"/>
      <c r="D63" s="35"/>
      <c r="E63" s="34"/>
      <c r="F63" s="86"/>
      <c r="G63" s="234"/>
      <c r="H63" s="87"/>
      <c r="I63" s="35"/>
      <c r="K63" s="34"/>
      <c r="L63" s="34"/>
      <c r="M63" s="90"/>
    </row>
    <row r="64" spans="1:13" s="88" customFormat="1" ht="25.5">
      <c r="B64" s="34"/>
      <c r="C64" s="34"/>
      <c r="D64" s="35" t="s">
        <v>37</v>
      </c>
      <c r="E64" s="34" t="s">
        <v>19</v>
      </c>
      <c r="F64" s="86">
        <v>1</v>
      </c>
      <c r="G64" s="41"/>
      <c r="H64" s="87">
        <f>F64*G64</f>
        <v>0</v>
      </c>
      <c r="I64" s="95" t="s">
        <v>86</v>
      </c>
      <c r="K64" s="34"/>
      <c r="L64" s="34"/>
      <c r="M64" s="90"/>
    </row>
    <row r="65" spans="2:13" s="88" customFormat="1">
      <c r="B65" s="34"/>
      <c r="C65" s="34"/>
      <c r="D65" s="90"/>
      <c r="E65" s="34"/>
      <c r="F65" s="91"/>
      <c r="G65" s="17"/>
      <c r="H65" s="87"/>
      <c r="I65" s="35"/>
      <c r="K65" s="32"/>
      <c r="L65" s="32"/>
      <c r="M65" s="90"/>
    </row>
    <row r="66" spans="2:13" s="88" customFormat="1" ht="38.25">
      <c r="B66" s="32" t="s">
        <v>277</v>
      </c>
      <c r="C66" s="32"/>
      <c r="D66" s="90" t="s">
        <v>365</v>
      </c>
      <c r="E66" s="34"/>
      <c r="F66" s="91"/>
      <c r="G66" s="17"/>
      <c r="H66" s="87"/>
      <c r="I66" s="35"/>
      <c r="K66" s="34"/>
      <c r="L66" s="34"/>
      <c r="M66" s="90"/>
    </row>
    <row r="67" spans="2:13" s="88" customFormat="1">
      <c r="B67" s="34"/>
      <c r="C67" s="34"/>
      <c r="D67" s="90" t="s">
        <v>82</v>
      </c>
      <c r="E67" s="34" t="s">
        <v>19</v>
      </c>
      <c r="F67" s="86">
        <v>2</v>
      </c>
      <c r="G67" s="41"/>
      <c r="H67" s="87">
        <f>F67*G67</f>
        <v>0</v>
      </c>
      <c r="I67" s="35"/>
      <c r="K67" s="34"/>
      <c r="L67" s="34"/>
      <c r="M67" s="35"/>
    </row>
    <row r="68" spans="2:13" s="88" customFormat="1">
      <c r="B68" s="34"/>
      <c r="C68" s="34"/>
      <c r="D68" s="35"/>
      <c r="E68" s="34"/>
      <c r="F68" s="91"/>
      <c r="G68" s="33"/>
      <c r="H68" s="87"/>
      <c r="I68" s="35"/>
      <c r="K68" s="34"/>
      <c r="L68" s="34"/>
      <c r="M68" s="35"/>
    </row>
    <row r="69" spans="2:13" s="88" customFormat="1" ht="25.5">
      <c r="B69" s="39" t="s">
        <v>278</v>
      </c>
      <c r="C69" s="39"/>
      <c r="D69" s="35" t="s">
        <v>151</v>
      </c>
      <c r="E69" s="34"/>
      <c r="F69" s="86"/>
      <c r="G69" s="41"/>
      <c r="H69" s="87"/>
      <c r="I69" s="35"/>
      <c r="K69" s="34"/>
      <c r="L69" s="34"/>
      <c r="M69" s="35"/>
    </row>
    <row r="70" spans="2:13" s="88" customFormat="1">
      <c r="B70" s="39"/>
      <c r="C70" s="39"/>
      <c r="D70" s="35" t="s">
        <v>212</v>
      </c>
      <c r="E70" s="34" t="s">
        <v>101</v>
      </c>
      <c r="F70" s="86">
        <v>1</v>
      </c>
      <c r="G70" s="41"/>
      <c r="H70" s="87">
        <f>SUM(F70*G70)</f>
        <v>0</v>
      </c>
      <c r="K70" s="34"/>
      <c r="L70" s="34"/>
      <c r="M70" s="35"/>
    </row>
    <row r="71" spans="2:13" s="88" customFormat="1">
      <c r="B71" s="39"/>
      <c r="C71" s="39"/>
      <c r="D71" s="35"/>
      <c r="E71" s="34"/>
      <c r="F71" s="86"/>
      <c r="G71" s="235"/>
      <c r="H71" s="87"/>
      <c r="K71" s="34"/>
      <c r="L71" s="34"/>
      <c r="M71" s="35"/>
    </row>
    <row r="72" spans="2:13" s="88" customFormat="1" ht="51">
      <c r="B72" s="39" t="s">
        <v>279</v>
      </c>
      <c r="C72" s="39"/>
      <c r="D72" s="90" t="s">
        <v>348</v>
      </c>
      <c r="E72" s="34"/>
      <c r="F72" s="86"/>
      <c r="G72" s="41"/>
      <c r="H72" s="87"/>
      <c r="K72" s="34"/>
      <c r="L72" s="34"/>
      <c r="M72" s="35"/>
    </row>
    <row r="73" spans="2:13" s="88" customFormat="1">
      <c r="B73" s="39"/>
      <c r="C73" s="39"/>
      <c r="D73" s="90" t="s">
        <v>68</v>
      </c>
      <c r="E73" s="34" t="s">
        <v>19</v>
      </c>
      <c r="F73" s="86">
        <v>4</v>
      </c>
      <c r="G73" s="41"/>
      <c r="H73" s="87">
        <f>SUM(F73*G73)</f>
        <v>0</v>
      </c>
      <c r="K73" s="34"/>
      <c r="L73" s="34"/>
      <c r="M73" s="35"/>
    </row>
    <row r="74" spans="2:13" s="88" customFormat="1">
      <c r="B74" s="39"/>
      <c r="C74" s="39"/>
      <c r="D74" s="90"/>
      <c r="E74" s="34"/>
      <c r="F74" s="86"/>
      <c r="G74" s="41"/>
      <c r="H74" s="87"/>
      <c r="K74" s="34"/>
      <c r="L74" s="34"/>
      <c r="M74" s="35"/>
    </row>
    <row r="75" spans="2:13" s="88" customFormat="1" ht="38.25">
      <c r="B75" s="39" t="s">
        <v>280</v>
      </c>
      <c r="C75" s="39"/>
      <c r="D75" s="92" t="s">
        <v>349</v>
      </c>
      <c r="E75" s="81" t="s">
        <v>19</v>
      </c>
      <c r="F75" s="93">
        <v>4</v>
      </c>
      <c r="G75" s="236"/>
      <c r="H75" s="94">
        <f>F75*G75</f>
        <v>0</v>
      </c>
      <c r="I75" s="95" t="s">
        <v>88</v>
      </c>
      <c r="K75" s="34"/>
      <c r="L75" s="34"/>
      <c r="M75" s="35"/>
    </row>
    <row r="76" spans="2:13" s="88" customFormat="1">
      <c r="B76" s="39"/>
      <c r="C76" s="39"/>
      <c r="D76" s="92"/>
      <c r="E76" s="81"/>
      <c r="F76" s="93"/>
      <c r="G76" s="236"/>
      <c r="H76" s="94"/>
      <c r="I76" s="95"/>
      <c r="K76" s="34"/>
      <c r="L76" s="34"/>
      <c r="M76" s="35"/>
    </row>
    <row r="77" spans="2:13" s="88" customFormat="1">
      <c r="B77" s="56"/>
      <c r="C77" s="57"/>
      <c r="D77" s="57" t="s">
        <v>404</v>
      </c>
      <c r="E77" s="260" t="s">
        <v>69</v>
      </c>
      <c r="F77" s="263"/>
      <c r="G77" s="263"/>
      <c r="H77" s="239">
        <f>SUM(H79:H94)</f>
        <v>0</v>
      </c>
      <c r="I77" s="58"/>
      <c r="K77" s="34"/>
      <c r="L77" s="34"/>
      <c r="M77" s="35"/>
    </row>
    <row r="78" spans="2:13" s="88" customFormat="1">
      <c r="B78" s="62"/>
      <c r="C78" s="62"/>
      <c r="D78" s="62"/>
      <c r="E78" s="62"/>
      <c r="F78" s="63"/>
      <c r="G78" s="63"/>
      <c r="H78" s="63"/>
      <c r="I78" s="62"/>
      <c r="K78" s="34"/>
      <c r="L78" s="34"/>
      <c r="M78" s="35"/>
    </row>
    <row r="79" spans="2:13" s="88" customFormat="1" ht="25.5">
      <c r="B79" s="88" t="s">
        <v>282</v>
      </c>
      <c r="C79" s="122"/>
      <c r="D79" s="90" t="s">
        <v>169</v>
      </c>
      <c r="E79" s="109" t="s">
        <v>170</v>
      </c>
      <c r="F79" s="91">
        <v>2</v>
      </c>
      <c r="G79" s="232"/>
      <c r="H79" s="87">
        <f>F79*G79</f>
        <v>0</v>
      </c>
      <c r="I79" s="62"/>
      <c r="K79" s="34"/>
      <c r="L79" s="34"/>
      <c r="M79" s="35"/>
    </row>
    <row r="80" spans="2:13" s="88" customFormat="1">
      <c r="C80" s="122"/>
      <c r="D80" s="90"/>
      <c r="E80" s="109"/>
      <c r="F80" s="91"/>
      <c r="G80" s="232"/>
      <c r="H80" s="87"/>
      <c r="I80" s="62"/>
      <c r="K80" s="34"/>
      <c r="L80" s="34"/>
      <c r="M80" s="35"/>
    </row>
    <row r="81" spans="2:13" s="88" customFormat="1" ht="38.25">
      <c r="B81" s="88" t="s">
        <v>283</v>
      </c>
      <c r="C81" s="122"/>
      <c r="D81" s="90" t="s">
        <v>171</v>
      </c>
      <c r="E81" s="109" t="s">
        <v>22</v>
      </c>
      <c r="F81" s="91">
        <v>3.5</v>
      </c>
      <c r="G81" s="232"/>
      <c r="H81" s="87">
        <f>F81*G81</f>
        <v>0</v>
      </c>
      <c r="I81" s="62"/>
      <c r="K81" s="34"/>
      <c r="L81" s="34"/>
      <c r="M81" s="35"/>
    </row>
    <row r="82" spans="2:13" s="88" customFormat="1">
      <c r="C82" s="122"/>
      <c r="D82" s="90"/>
      <c r="E82" s="109"/>
      <c r="F82" s="91"/>
      <c r="G82" s="232"/>
      <c r="H82" s="87"/>
      <c r="I82" s="62"/>
      <c r="K82" s="34"/>
      <c r="L82" s="34"/>
      <c r="M82" s="35"/>
    </row>
    <row r="83" spans="2:13" s="88" customFormat="1" ht="25.5">
      <c r="B83" s="88" t="s">
        <v>284</v>
      </c>
      <c r="C83" s="122"/>
      <c r="D83" s="90" t="s">
        <v>172</v>
      </c>
      <c r="E83" s="109" t="s">
        <v>22</v>
      </c>
      <c r="F83" s="91">
        <v>4</v>
      </c>
      <c r="G83" s="232"/>
      <c r="H83" s="87">
        <f>F83*G83</f>
        <v>0</v>
      </c>
      <c r="I83" s="62"/>
      <c r="K83" s="34"/>
      <c r="L83" s="34"/>
      <c r="M83" s="35"/>
    </row>
    <row r="84" spans="2:13" s="88" customFormat="1">
      <c r="C84" s="32"/>
      <c r="D84" s="90"/>
      <c r="E84" s="34"/>
      <c r="F84" s="91"/>
      <c r="G84" s="232"/>
      <c r="H84" s="87"/>
      <c r="I84" s="62"/>
      <c r="K84" s="34"/>
      <c r="L84" s="34"/>
      <c r="M84" s="35"/>
    </row>
    <row r="85" spans="2:13" s="88" customFormat="1" ht="25.5">
      <c r="B85" s="88" t="s">
        <v>285</v>
      </c>
      <c r="C85" s="32"/>
      <c r="D85" s="90" t="s">
        <v>134</v>
      </c>
      <c r="E85" s="34" t="s">
        <v>19</v>
      </c>
      <c r="F85" s="91">
        <v>1</v>
      </c>
      <c r="G85" s="232"/>
      <c r="H85" s="87">
        <f>F85*G85</f>
        <v>0</v>
      </c>
      <c r="I85" s="62"/>
      <c r="K85" s="34"/>
      <c r="L85" s="34"/>
      <c r="M85" s="35"/>
    </row>
    <row r="86" spans="2:13" s="88" customFormat="1">
      <c r="C86" s="32"/>
      <c r="D86" s="90"/>
      <c r="E86" s="34"/>
      <c r="F86" s="91"/>
      <c r="G86" s="33"/>
      <c r="H86" s="87"/>
      <c r="I86" s="62"/>
      <c r="K86" s="34"/>
      <c r="L86" s="34"/>
      <c r="M86" s="35"/>
    </row>
    <row r="87" spans="2:13" s="88" customFormat="1">
      <c r="B87" s="88" t="s">
        <v>286</v>
      </c>
      <c r="C87" s="32"/>
      <c r="D87" s="90" t="s">
        <v>71</v>
      </c>
      <c r="E87" s="34" t="s">
        <v>20</v>
      </c>
      <c r="F87" s="91">
        <v>13</v>
      </c>
      <c r="G87" s="33"/>
      <c r="H87" s="87">
        <f>F87*G87</f>
        <v>0</v>
      </c>
      <c r="I87" s="62"/>
      <c r="K87" s="34"/>
      <c r="L87" s="34"/>
      <c r="M87" s="35"/>
    </row>
    <row r="88" spans="2:13" s="88" customFormat="1">
      <c r="C88" s="62"/>
      <c r="D88" s="62"/>
      <c r="E88" s="62"/>
      <c r="F88" s="63"/>
      <c r="G88" s="63"/>
      <c r="H88" s="63"/>
      <c r="I88" s="62"/>
      <c r="K88" s="34"/>
      <c r="L88" s="34"/>
      <c r="M88" s="35"/>
    </row>
    <row r="89" spans="2:13" s="88" customFormat="1" ht="38.25">
      <c r="B89" s="88" t="s">
        <v>287</v>
      </c>
      <c r="C89" s="32"/>
      <c r="D89" s="90" t="s">
        <v>70</v>
      </c>
      <c r="E89" s="34" t="s">
        <v>20</v>
      </c>
      <c r="F89" s="91">
        <f>F87</f>
        <v>13</v>
      </c>
      <c r="G89" s="33"/>
      <c r="H89" s="87">
        <f>F89*G89</f>
        <v>0</v>
      </c>
      <c r="I89" s="62"/>
      <c r="K89" s="34"/>
      <c r="L89" s="34"/>
      <c r="M89" s="35"/>
    </row>
    <row r="90" spans="2:13" s="88" customFormat="1">
      <c r="C90" s="32"/>
      <c r="D90" s="90"/>
      <c r="E90" s="34"/>
      <c r="F90" s="91"/>
      <c r="G90" s="33"/>
      <c r="H90" s="87"/>
      <c r="I90" s="62"/>
      <c r="K90" s="34"/>
      <c r="L90" s="34"/>
      <c r="M90" s="35"/>
    </row>
    <row r="91" spans="2:13" s="88" customFormat="1" ht="51">
      <c r="B91" s="88" t="s">
        <v>288</v>
      </c>
      <c r="C91" s="32"/>
      <c r="D91" s="90" t="s">
        <v>72</v>
      </c>
      <c r="E91" s="34" t="s">
        <v>20</v>
      </c>
      <c r="F91" s="91">
        <f>F89</f>
        <v>13</v>
      </c>
      <c r="G91" s="33"/>
      <c r="H91" s="87">
        <f>F91*G91</f>
        <v>0</v>
      </c>
      <c r="I91" s="62"/>
      <c r="K91" s="34"/>
      <c r="L91" s="34"/>
      <c r="M91" s="35"/>
    </row>
    <row r="92" spans="2:13" s="88" customFormat="1">
      <c r="C92" s="32"/>
      <c r="D92" s="90"/>
      <c r="E92" s="34"/>
      <c r="F92" s="91"/>
      <c r="G92" s="33"/>
      <c r="H92" s="87"/>
      <c r="I92" s="62"/>
      <c r="K92" s="34"/>
      <c r="L92" s="34"/>
      <c r="M92" s="35"/>
    </row>
    <row r="93" spans="2:13" s="88" customFormat="1">
      <c r="B93" s="88" t="s">
        <v>289</v>
      </c>
      <c r="C93" s="32"/>
      <c r="D93" s="90" t="s">
        <v>73</v>
      </c>
      <c r="E93" s="34" t="s">
        <v>20</v>
      </c>
      <c r="F93" s="91">
        <v>22</v>
      </c>
      <c r="G93" s="33"/>
      <c r="H93" s="87">
        <f>F93*G93</f>
        <v>0</v>
      </c>
      <c r="I93" s="62"/>
      <c r="K93" s="34"/>
      <c r="L93" s="34"/>
      <c r="M93" s="35"/>
    </row>
    <row r="94" spans="2:13" s="88" customFormat="1">
      <c r="B94" s="39"/>
      <c r="C94" s="39"/>
      <c r="D94" s="92"/>
      <c r="E94" s="81"/>
      <c r="F94" s="93"/>
      <c r="G94" s="236"/>
      <c r="H94" s="94"/>
      <c r="I94" s="95"/>
      <c r="K94" s="34"/>
      <c r="L94" s="34"/>
      <c r="M94" s="35"/>
    </row>
    <row r="95" spans="2:13">
      <c r="B95" s="56"/>
      <c r="C95" s="57"/>
      <c r="D95" s="57" t="s">
        <v>55</v>
      </c>
      <c r="E95" s="57"/>
      <c r="F95" s="260" t="s">
        <v>12</v>
      </c>
      <c r="G95" s="260"/>
      <c r="H95" s="202">
        <f>SUM(H97:H109)</f>
        <v>0</v>
      </c>
      <c r="I95" s="58"/>
    </row>
    <row r="96" spans="2:13">
      <c r="D96" s="3"/>
      <c r="G96" s="17"/>
      <c r="H96" s="21"/>
      <c r="I96" s="35"/>
    </row>
    <row r="97" spans="2:13" s="10" customFormat="1">
      <c r="B97" s="29" t="s">
        <v>290</v>
      </c>
      <c r="C97" s="32"/>
      <c r="D97" s="90" t="s">
        <v>23</v>
      </c>
      <c r="E97" s="31" t="s">
        <v>24</v>
      </c>
      <c r="F97" s="91">
        <v>5</v>
      </c>
      <c r="G97" s="210"/>
      <c r="H97" s="87">
        <f>F97*G97</f>
        <v>0</v>
      </c>
      <c r="M97" s="216"/>
    </row>
    <row r="98" spans="2:13" s="10" customFormat="1">
      <c r="B98" s="29"/>
      <c r="C98" s="32"/>
      <c r="D98" s="90"/>
      <c r="E98" s="31"/>
      <c r="F98" s="91"/>
      <c r="G98" s="210"/>
      <c r="H98" s="87"/>
      <c r="M98" s="216"/>
    </row>
    <row r="99" spans="2:13" s="10" customFormat="1">
      <c r="B99" s="29" t="s">
        <v>291</v>
      </c>
      <c r="C99" s="32"/>
      <c r="D99" s="90" t="s">
        <v>39</v>
      </c>
      <c r="E99" s="31" t="s">
        <v>24</v>
      </c>
      <c r="F99" s="91">
        <v>5</v>
      </c>
      <c r="G99" s="210"/>
      <c r="H99" s="87">
        <f>F99*G99</f>
        <v>0</v>
      </c>
      <c r="M99" s="216"/>
    </row>
    <row r="100" spans="2:13" s="204" customFormat="1">
      <c r="B100" s="29"/>
      <c r="C100" s="32"/>
      <c r="D100" s="90"/>
      <c r="E100" s="31"/>
      <c r="F100" s="91"/>
      <c r="G100" s="210"/>
      <c r="H100" s="87"/>
      <c r="I100" s="92"/>
    </row>
    <row r="101" spans="2:13" s="10" customFormat="1" ht="25.5">
      <c r="B101" s="29" t="s">
        <v>292</v>
      </c>
      <c r="C101" s="32"/>
      <c r="D101" s="90" t="s">
        <v>51</v>
      </c>
      <c r="E101" s="31" t="s">
        <v>21</v>
      </c>
      <c r="F101" s="86">
        <f>F16</f>
        <v>43</v>
      </c>
      <c r="G101" s="210"/>
      <c r="H101" s="87">
        <f>F101*G101</f>
        <v>0</v>
      </c>
      <c r="M101" s="216"/>
    </row>
    <row r="102" spans="2:13" s="10" customFormat="1">
      <c r="B102" s="29"/>
      <c r="C102" s="32"/>
      <c r="D102" s="90"/>
      <c r="E102" s="31"/>
      <c r="F102" s="86"/>
      <c r="G102" s="210"/>
      <c r="H102" s="87"/>
      <c r="M102" s="216"/>
    </row>
    <row r="103" spans="2:13" s="10" customFormat="1" ht="25.5">
      <c r="B103" s="29" t="s">
        <v>293</v>
      </c>
      <c r="C103" s="32"/>
      <c r="D103" s="90" t="s">
        <v>52</v>
      </c>
      <c r="E103" s="31" t="s">
        <v>25</v>
      </c>
      <c r="F103" s="86">
        <v>1</v>
      </c>
      <c r="G103" s="210"/>
      <c r="H103" s="87">
        <f>F103*G103</f>
        <v>0</v>
      </c>
      <c r="M103" s="216"/>
    </row>
    <row r="104" spans="2:13" s="10" customFormat="1">
      <c r="B104" s="29"/>
      <c r="C104" s="32"/>
      <c r="D104" s="90"/>
      <c r="E104" s="31"/>
      <c r="F104" s="86"/>
      <c r="G104" s="210"/>
      <c r="H104" s="87"/>
      <c r="M104" s="216"/>
    </row>
    <row r="105" spans="2:13" s="10" customFormat="1" ht="25.5">
      <c r="B105" s="29" t="s">
        <v>294</v>
      </c>
      <c r="C105" s="32"/>
      <c r="D105" s="90" t="s">
        <v>48</v>
      </c>
      <c r="E105" s="31" t="s">
        <v>21</v>
      </c>
      <c r="F105" s="86">
        <f>F101</f>
        <v>43</v>
      </c>
      <c r="G105" s="210"/>
      <c r="H105" s="87">
        <f>F105*G105</f>
        <v>0</v>
      </c>
      <c r="M105" s="216"/>
    </row>
    <row r="106" spans="2:13" s="10" customFormat="1">
      <c r="B106" s="29"/>
      <c r="C106" s="32"/>
      <c r="D106" s="90"/>
      <c r="E106" s="31"/>
      <c r="F106" s="86"/>
      <c r="G106" s="210"/>
      <c r="H106" s="87"/>
      <c r="M106" s="216"/>
    </row>
    <row r="107" spans="2:13" s="10" customFormat="1" ht="38.25">
      <c r="B107" s="29" t="s">
        <v>295</v>
      </c>
      <c r="C107" s="32"/>
      <c r="D107" s="90" t="s">
        <v>53</v>
      </c>
      <c r="E107" s="31" t="s">
        <v>25</v>
      </c>
      <c r="F107" s="86">
        <v>1</v>
      </c>
      <c r="G107" s="210"/>
      <c r="H107" s="87">
        <f>F107*G107</f>
        <v>0</v>
      </c>
      <c r="M107" s="216"/>
    </row>
    <row r="108" spans="2:13" s="10" customFormat="1">
      <c r="B108" s="29"/>
      <c r="C108" s="32"/>
      <c r="D108" s="90"/>
      <c r="E108" s="31"/>
      <c r="F108" s="86"/>
      <c r="G108" s="210"/>
      <c r="H108" s="87"/>
      <c r="M108" s="216"/>
    </row>
    <row r="109" spans="2:13" s="10" customFormat="1" ht="25.5">
      <c r="B109" s="29" t="s">
        <v>296</v>
      </c>
      <c r="C109" s="32"/>
      <c r="D109" s="90" t="s">
        <v>95</v>
      </c>
      <c r="E109" s="31" t="s">
        <v>25</v>
      </c>
      <c r="F109" s="86">
        <v>1</v>
      </c>
      <c r="G109" s="210"/>
      <c r="H109" s="87">
        <f>F109*G109</f>
        <v>0</v>
      </c>
      <c r="M109" s="216"/>
    </row>
    <row r="110" spans="2:13">
      <c r="D110" s="35"/>
      <c r="H110" s="87"/>
      <c r="I110" s="35"/>
    </row>
    <row r="111" spans="2:13">
      <c r="B111" s="56"/>
      <c r="C111" s="57"/>
      <c r="D111" s="57" t="s">
        <v>56</v>
      </c>
      <c r="E111" s="57"/>
      <c r="F111" s="260" t="s">
        <v>46</v>
      </c>
      <c r="G111" s="260"/>
      <c r="H111" s="202">
        <f>SUM(H113:H115)</f>
        <v>0</v>
      </c>
      <c r="I111" s="58"/>
    </row>
    <row r="112" spans="2:13">
      <c r="D112" s="3"/>
      <c r="G112" s="17"/>
      <c r="H112" s="87"/>
      <c r="I112" s="35"/>
    </row>
    <row r="113" spans="2:13" s="99" customFormat="1" ht="25.5">
      <c r="B113" s="34" t="s">
        <v>297</v>
      </c>
      <c r="C113" s="39"/>
      <c r="D113" s="90" t="s">
        <v>44</v>
      </c>
      <c r="E113" s="109" t="s">
        <v>20</v>
      </c>
      <c r="F113" s="86">
        <f>F115*2</f>
        <v>86</v>
      </c>
      <c r="G113" s="210"/>
      <c r="H113" s="87">
        <f>F113*G113</f>
        <v>0</v>
      </c>
      <c r="I113" s="108"/>
      <c r="M113" s="217"/>
    </row>
    <row r="114" spans="2:13" s="99" customFormat="1">
      <c r="B114" s="34"/>
      <c r="C114" s="39"/>
      <c r="D114" s="90"/>
      <c r="E114" s="109"/>
      <c r="F114" s="86"/>
      <c r="G114" s="210"/>
      <c r="H114" s="87"/>
      <c r="I114" s="108"/>
      <c r="M114" s="217"/>
    </row>
    <row r="115" spans="2:13" s="99" customFormat="1">
      <c r="B115" s="34" t="s">
        <v>298</v>
      </c>
      <c r="C115" s="39"/>
      <c r="D115" s="90" t="s">
        <v>45</v>
      </c>
      <c r="E115" s="109" t="s">
        <v>21</v>
      </c>
      <c r="F115" s="86">
        <f>F16</f>
        <v>43</v>
      </c>
      <c r="G115" s="210"/>
      <c r="H115" s="87">
        <f>F115*G115</f>
        <v>0</v>
      </c>
      <c r="I115" s="108"/>
      <c r="M115" s="217"/>
    </row>
    <row r="116" spans="2:13">
      <c r="D116" s="35"/>
      <c r="H116" s="87"/>
      <c r="I116" s="35"/>
    </row>
    <row r="117" spans="2:13">
      <c r="B117" s="56"/>
      <c r="C117" s="57"/>
      <c r="D117" s="57" t="s">
        <v>57</v>
      </c>
      <c r="E117" s="260" t="s">
        <v>26</v>
      </c>
      <c r="F117" s="260"/>
      <c r="G117" s="260"/>
      <c r="H117" s="202">
        <f>H119</f>
        <v>0</v>
      </c>
      <c r="I117" s="58"/>
    </row>
    <row r="118" spans="2:13">
      <c r="D118" s="3"/>
      <c r="G118" s="17"/>
      <c r="H118" s="87"/>
      <c r="I118" s="35"/>
    </row>
    <row r="119" spans="2:13" s="10" customFormat="1" ht="25.5">
      <c r="B119" s="29" t="s">
        <v>299</v>
      </c>
      <c r="C119" s="32"/>
      <c r="D119" s="90" t="s">
        <v>47</v>
      </c>
      <c r="E119" s="104" t="s">
        <v>25</v>
      </c>
      <c r="F119" s="91">
        <v>0.1</v>
      </c>
      <c r="G119" s="210">
        <f>SUM(E122:E126)</f>
        <v>0</v>
      </c>
      <c r="H119" s="87">
        <f>F119*G119</f>
        <v>0</v>
      </c>
      <c r="I119" s="103"/>
      <c r="M119" s="216"/>
    </row>
    <row r="120" spans="2:13" ht="51" customHeight="1">
      <c r="D120" s="3"/>
      <c r="H120" s="87"/>
      <c r="I120" s="35"/>
    </row>
    <row r="121" spans="2:13">
      <c r="D121" s="3"/>
      <c r="H121" s="87"/>
      <c r="I121" s="35"/>
    </row>
    <row r="122" spans="2:13">
      <c r="D122" s="26" t="str">
        <f>D12</f>
        <v>1 PREDDELA</v>
      </c>
      <c r="E122" s="27">
        <f>H12</f>
        <v>0</v>
      </c>
    </row>
    <row r="123" spans="2:13">
      <c r="D123" s="26" t="str">
        <f>D28</f>
        <v>2 ZEMELJSKA DELA IN TEMELJENJE</v>
      </c>
      <c r="E123" s="27">
        <f>H28</f>
        <v>0</v>
      </c>
    </row>
    <row r="124" spans="2:13">
      <c r="D124" s="26" t="str">
        <f>D52</f>
        <v>3 MONTAŽNA DELA</v>
      </c>
      <c r="E124" s="27">
        <f>H52</f>
        <v>0</v>
      </c>
    </row>
    <row r="125" spans="2:13">
      <c r="D125" s="24" t="str">
        <f>D95</f>
        <v>5 TUJE STORITVE</v>
      </c>
      <c r="E125" s="25">
        <f>H95</f>
        <v>0</v>
      </c>
    </row>
    <row r="126" spans="2:13">
      <c r="D126" s="30" t="str">
        <f>D111</f>
        <v>6 ZAKLJUČNA DELA</v>
      </c>
      <c r="E126" s="25">
        <f>H111</f>
        <v>0</v>
      </c>
    </row>
    <row r="127" spans="2:13">
      <c r="D127" s="30" t="str">
        <f>D117</f>
        <v>7 NEPREDVIDENA DELA</v>
      </c>
      <c r="E127" s="25">
        <f>H117</f>
        <v>0</v>
      </c>
    </row>
    <row r="128" spans="2:13">
      <c r="D128" s="37"/>
      <c r="E128" s="36"/>
    </row>
    <row r="129" spans="2:9">
      <c r="D129" s="54" t="s">
        <v>14</v>
      </c>
      <c r="E129" s="55">
        <f>+SUM(E122:E127)</f>
        <v>0</v>
      </c>
    </row>
    <row r="130" spans="2:9">
      <c r="D130" s="28"/>
      <c r="E130" s="49"/>
    </row>
    <row r="131" spans="2:9">
      <c r="D131" s="30" t="s">
        <v>74</v>
      </c>
      <c r="E131" s="50">
        <f>0.22*E129</f>
        <v>0</v>
      </c>
    </row>
    <row r="132" spans="2:9">
      <c r="D132" s="28"/>
      <c r="E132" s="49"/>
    </row>
    <row r="133" spans="2:9">
      <c r="D133" s="48" t="s">
        <v>15</v>
      </c>
      <c r="E133" s="51">
        <f>+SUM(E129:E131)</f>
        <v>0</v>
      </c>
    </row>
    <row r="134" spans="2:9">
      <c r="D134" s="65"/>
      <c r="E134" s="66"/>
      <c r="H134" s="146" t="s">
        <v>341</v>
      </c>
    </row>
    <row r="135" spans="2:9">
      <c r="H135" s="143"/>
    </row>
    <row r="136" spans="2:9">
      <c r="B136" s="47"/>
      <c r="C136" s="47"/>
      <c r="D136" s="97"/>
      <c r="E136" s="97"/>
      <c r="F136" s="46"/>
      <c r="G136" s="17"/>
      <c r="H136" s="146" t="s">
        <v>342</v>
      </c>
      <c r="I136" s="97"/>
    </row>
    <row r="137" spans="2:9" ht="18" customHeight="1">
      <c r="F137" s="46"/>
    </row>
  </sheetData>
  <mergeCells count="12">
    <mergeCell ref="E117:G117"/>
    <mergeCell ref="C3:H3"/>
    <mergeCell ref="C4:D4"/>
    <mergeCell ref="C5:F5"/>
    <mergeCell ref="C6:F6"/>
    <mergeCell ref="D8:H8"/>
    <mergeCell ref="E77:G77"/>
    <mergeCell ref="F12:G12"/>
    <mergeCell ref="E28:G28"/>
    <mergeCell ref="F52:G52"/>
    <mergeCell ref="F95:G95"/>
    <mergeCell ref="F111:G111"/>
  </mergeCells>
  <pageMargins left="0.78740157480314965" right="0.39370078740157483" top="0.98425196850393704" bottom="0.78740157480314965" header="0" footer="0.19685039370078741"/>
  <pageSetup paperSize="9" scale="85" orientation="landscape" r:id="rId1"/>
  <headerFooter>
    <oddFooter>&amp;CStran &amp;P od &amp;N</oddFooter>
  </headerFooter>
  <rowBreaks count="4" manualBreakCount="4">
    <brk id="21" min="1" max="8" man="1"/>
    <brk id="51" min="1" max="8" man="1"/>
    <brk id="94" min="1" max="8" man="1"/>
    <brk id="116" min="1"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workbookViewId="0">
      <selection activeCell="A6" sqref="A6"/>
    </sheetView>
  </sheetViews>
  <sheetFormatPr defaultRowHeight="14.25"/>
  <cols>
    <col min="1" max="1" width="87" style="126" customWidth="1"/>
    <col min="2" max="16384" width="9.140625" style="126"/>
  </cols>
  <sheetData>
    <row r="1" spans="1:1" ht="15">
      <c r="A1" s="227" t="s">
        <v>376</v>
      </c>
    </row>
    <row r="3" spans="1:1">
      <c r="A3" s="126" t="s">
        <v>377</v>
      </c>
    </row>
    <row r="4" spans="1:1" ht="213.75">
      <c r="A4" s="228" t="s">
        <v>378</v>
      </c>
    </row>
    <row r="5" spans="1:1">
      <c r="A5" s="126" t="s">
        <v>379</v>
      </c>
    </row>
    <row r="6" spans="1:1" ht="156.75">
      <c r="A6" s="228" t="s">
        <v>380</v>
      </c>
    </row>
    <row r="7" spans="1:1">
      <c r="A7" s="126" t="s">
        <v>381</v>
      </c>
    </row>
    <row r="8" spans="1:1" ht="213.75">
      <c r="A8" s="228" t="s">
        <v>382</v>
      </c>
    </row>
    <row r="9" spans="1:1">
      <c r="A9" s="126" t="s">
        <v>383</v>
      </c>
    </row>
    <row r="10" spans="1:1" ht="28.5">
      <c r="A10" s="228" t="s">
        <v>384</v>
      </c>
    </row>
    <row r="11" spans="1:1">
      <c r="A11" s="126" t="s">
        <v>385</v>
      </c>
    </row>
    <row r="12" spans="1:1" ht="99.75">
      <c r="A12" s="228" t="s">
        <v>386</v>
      </c>
    </row>
    <row r="13" spans="1:1">
      <c r="A13" s="126" t="s">
        <v>387</v>
      </c>
    </row>
    <row r="14" spans="1:1" ht="85.5">
      <c r="A14" s="228" t="s">
        <v>388</v>
      </c>
    </row>
    <row r="15" spans="1:1">
      <c r="A15" s="126" t="s">
        <v>389</v>
      </c>
    </row>
    <row r="16" spans="1:1" ht="42.75">
      <c r="A16" s="228" t="s">
        <v>390</v>
      </c>
    </row>
    <row r="17" spans="1:1">
      <c r="A17" s="126" t="s">
        <v>391</v>
      </c>
    </row>
    <row r="18" spans="1:1" ht="42.75">
      <c r="A18" s="228" t="s">
        <v>392</v>
      </c>
    </row>
    <row r="19" spans="1:1">
      <c r="A19" s="126" t="s">
        <v>393</v>
      </c>
    </row>
    <row r="20" spans="1:1" ht="71.25">
      <c r="A20" s="228" t="s">
        <v>394</v>
      </c>
    </row>
    <row r="21" spans="1:1">
      <c r="A21" s="126" t="s">
        <v>395</v>
      </c>
    </row>
    <row r="22" spans="1:1" ht="57">
      <c r="A22" s="228" t="s">
        <v>396</v>
      </c>
    </row>
    <row r="23" spans="1:1">
      <c r="A23" s="228" t="s">
        <v>397</v>
      </c>
    </row>
    <row r="24" spans="1:1" ht="71.25">
      <c r="A24" s="228" t="s">
        <v>398</v>
      </c>
    </row>
    <row r="25" spans="1:1">
      <c r="A25" s="228" t="s">
        <v>399</v>
      </c>
    </row>
    <row r="26" spans="1:1" ht="128.25">
      <c r="A26" s="228" t="s">
        <v>400</v>
      </c>
    </row>
    <row r="27" spans="1:1">
      <c r="A27" s="228" t="s">
        <v>401</v>
      </c>
    </row>
    <row r="28" spans="1:1" ht="171">
      <c r="A28" s="228" t="s">
        <v>402</v>
      </c>
    </row>
    <row r="29" spans="1:1">
      <c r="A29" s="228"/>
    </row>
    <row r="30" spans="1:1">
      <c r="A30" s="229" t="s">
        <v>341</v>
      </c>
    </row>
    <row r="31" spans="1:1">
      <c r="A31" s="229"/>
    </row>
    <row r="32" spans="1:1">
      <c r="A32" s="229" t="s">
        <v>403</v>
      </c>
    </row>
    <row r="33" spans="1:1">
      <c r="A33" s="228"/>
    </row>
    <row r="34" spans="1:1">
      <c r="A34" s="228"/>
    </row>
    <row r="35" spans="1:1">
      <c r="A35" s="228"/>
    </row>
    <row r="36" spans="1:1">
      <c r="A36" s="228"/>
    </row>
    <row r="37" spans="1:1">
      <c r="A37" s="228"/>
    </row>
    <row r="38" spans="1:1">
      <c r="A38" s="228"/>
    </row>
    <row r="39" spans="1:1">
      <c r="A39" s="228"/>
    </row>
    <row r="40" spans="1:1">
      <c r="A40" s="228"/>
    </row>
    <row r="41" spans="1:1">
      <c r="A41" s="228"/>
    </row>
    <row r="42" spans="1:1">
      <c r="A42" s="228"/>
    </row>
    <row r="43" spans="1:1">
      <c r="A43" s="228"/>
    </row>
    <row r="44" spans="1:1">
      <c r="A44" s="228"/>
    </row>
    <row r="45" spans="1:1">
      <c r="A45" s="228"/>
    </row>
    <row r="46" spans="1:1">
      <c r="A46" s="228"/>
    </row>
    <row r="47" spans="1:1">
      <c r="A47" s="228"/>
    </row>
    <row r="48" spans="1:1">
      <c r="A48" s="228"/>
    </row>
    <row r="49" spans="1:1">
      <c r="A49" s="22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2:I33"/>
  <sheetViews>
    <sheetView showZeros="0" tabSelected="1" zoomScale="85" zoomScaleNormal="85" workbookViewId="0">
      <pane ySplit="10" topLeftCell="A11" activePane="bottomLeft" state="frozen"/>
      <selection activeCell="I86" sqref="A1:IV65536"/>
      <selection pane="bottomLeft" activeCell="G20" sqref="G20"/>
    </sheetView>
  </sheetViews>
  <sheetFormatPr defaultRowHeight="12.75"/>
  <cols>
    <col min="1" max="1" width="9.140625" style="137"/>
    <col min="2" max="3" width="10.7109375" style="142" customWidth="1"/>
    <col min="4" max="4" width="50.140625" style="138" customWidth="1"/>
    <col min="5" max="5" width="13.7109375" style="142" customWidth="1"/>
    <col min="6" max="6" width="12.7109375" style="141" customWidth="1"/>
    <col min="7" max="7" width="15.7109375" style="140" customWidth="1"/>
    <col min="8" max="8" width="15.7109375" style="139" customWidth="1"/>
    <col min="9" max="9" width="21.7109375" style="138" customWidth="1"/>
    <col min="10" max="16384" width="9.140625" style="137"/>
  </cols>
  <sheetData>
    <row r="2" spans="1:9">
      <c r="B2" s="164" t="s">
        <v>16</v>
      </c>
      <c r="C2" s="201" t="s">
        <v>241</v>
      </c>
      <c r="D2" s="200"/>
      <c r="E2" s="199"/>
      <c r="F2" s="175"/>
    </row>
    <row r="3" spans="1:9" s="195" customFormat="1" ht="15" customHeight="1">
      <c r="B3" s="164" t="s">
        <v>62</v>
      </c>
      <c r="C3" s="257" t="s">
        <v>240</v>
      </c>
      <c r="D3" s="257"/>
      <c r="E3" s="257"/>
      <c r="F3" s="257"/>
      <c r="G3" s="197"/>
      <c r="H3" s="139"/>
    </row>
    <row r="4" spans="1:9" s="195" customFormat="1" ht="12.75" customHeight="1">
      <c r="B4" s="164"/>
      <c r="C4" s="257" t="s">
        <v>63</v>
      </c>
      <c r="D4" s="257"/>
      <c r="E4" s="198"/>
      <c r="F4" s="198"/>
      <c r="G4" s="197"/>
      <c r="H4" s="139"/>
    </row>
    <row r="5" spans="1:9" s="195" customFormat="1">
      <c r="B5" s="164" t="s">
        <v>54</v>
      </c>
      <c r="C5" s="257" t="s">
        <v>239</v>
      </c>
      <c r="D5" s="257"/>
      <c r="E5" s="257"/>
      <c r="F5" s="257"/>
      <c r="G5" s="197"/>
      <c r="H5" s="139"/>
    </row>
    <row r="6" spans="1:9" s="195" customFormat="1">
      <c r="B6" s="164" t="s">
        <v>17</v>
      </c>
      <c r="C6" s="258" t="s">
        <v>85</v>
      </c>
      <c r="D6" s="258"/>
      <c r="E6" s="258"/>
      <c r="F6" s="258"/>
      <c r="G6" s="197"/>
      <c r="H6" s="139"/>
    </row>
    <row r="7" spans="1:9" s="195" customFormat="1">
      <c r="B7" s="164" t="s">
        <v>18</v>
      </c>
      <c r="C7" s="196" t="s">
        <v>230</v>
      </c>
      <c r="D7" s="196"/>
      <c r="E7" s="196"/>
      <c r="F7" s="196"/>
      <c r="G7" s="197"/>
      <c r="H7" s="139"/>
    </row>
    <row r="8" spans="1:9" s="195" customFormat="1" ht="72.75" customHeight="1">
      <c r="C8" s="196"/>
      <c r="D8" s="259" t="s">
        <v>343</v>
      </c>
      <c r="E8" s="259"/>
      <c r="F8" s="259"/>
      <c r="G8" s="259"/>
      <c r="H8" s="259"/>
    </row>
    <row r="9" spans="1:9" s="189" customFormat="1" ht="9.9499999999999993" customHeight="1">
      <c r="B9" s="194"/>
      <c r="C9" s="194"/>
      <c r="D9" s="190"/>
      <c r="E9" s="194"/>
      <c r="F9" s="193"/>
      <c r="G9" s="192"/>
      <c r="H9" s="191"/>
      <c r="I9" s="190"/>
    </row>
    <row r="10" spans="1:9" s="187" customFormat="1" ht="32.1" customHeight="1" thickBot="1">
      <c r="B10" s="188" t="s">
        <v>0</v>
      </c>
      <c r="C10" s="188" t="s">
        <v>4</v>
      </c>
      <c r="D10" s="188" t="s">
        <v>2</v>
      </c>
      <c r="E10" s="188" t="s">
        <v>5</v>
      </c>
      <c r="F10" s="188" t="s">
        <v>1</v>
      </c>
      <c r="G10" s="188" t="s">
        <v>6</v>
      </c>
      <c r="H10" s="188" t="s">
        <v>13</v>
      </c>
      <c r="I10" s="188" t="s">
        <v>3</v>
      </c>
    </row>
    <row r="11" spans="1:9" s="181" customFormat="1" ht="15">
      <c r="B11" s="186"/>
      <c r="C11" s="186"/>
      <c r="D11" s="182"/>
      <c r="E11" s="186"/>
      <c r="F11" s="185"/>
      <c r="G11" s="184"/>
      <c r="H11" s="183"/>
      <c r="I11" s="182"/>
    </row>
    <row r="12" spans="1:9">
      <c r="B12" s="180"/>
      <c r="C12" s="179"/>
      <c r="D12" s="179" t="s">
        <v>238</v>
      </c>
      <c r="E12" s="179"/>
      <c r="F12" s="256" t="s">
        <v>237</v>
      </c>
      <c r="G12" s="256"/>
      <c r="H12" s="178">
        <f>SUM(H16:H20)</f>
        <v>0</v>
      </c>
      <c r="I12" s="177"/>
    </row>
    <row r="13" spans="1:9" s="172" customFormat="1">
      <c r="B13" s="176"/>
      <c r="C13" s="176"/>
      <c r="D13" s="163"/>
      <c r="E13" s="176"/>
      <c r="F13" s="175"/>
    </row>
    <row r="14" spans="1:9">
      <c r="B14" s="174"/>
      <c r="C14" s="174"/>
      <c r="D14" s="174"/>
      <c r="E14" s="174"/>
      <c r="F14" s="174"/>
      <c r="G14" s="174"/>
      <c r="H14" s="174"/>
      <c r="I14" s="174"/>
    </row>
    <row r="15" spans="1:9">
      <c r="D15" s="173"/>
      <c r="G15" s="137"/>
      <c r="H15" s="172"/>
      <c r="I15" s="172"/>
    </row>
    <row r="16" spans="1:9" s="164" customFormat="1" ht="178.5">
      <c r="A16" s="171"/>
      <c r="B16" s="170" t="s">
        <v>311</v>
      </c>
      <c r="C16" s="170"/>
      <c r="D16" s="169" t="s">
        <v>236</v>
      </c>
      <c r="E16" s="142" t="s">
        <v>19</v>
      </c>
      <c r="F16" s="168">
        <v>1</v>
      </c>
      <c r="G16" s="210"/>
      <c r="H16" s="166">
        <f>F16*G16</f>
        <v>0</v>
      </c>
      <c r="I16" s="165" t="s">
        <v>233</v>
      </c>
    </row>
    <row r="17" spans="1:9">
      <c r="D17" s="173"/>
      <c r="G17" s="137"/>
      <c r="H17" s="172"/>
      <c r="I17" s="172"/>
    </row>
    <row r="18" spans="1:9" s="164" customFormat="1" ht="25.5">
      <c r="A18" s="171"/>
      <c r="B18" s="170" t="s">
        <v>312</v>
      </c>
      <c r="C18" s="170"/>
      <c r="D18" s="169" t="s">
        <v>235</v>
      </c>
      <c r="E18" s="142" t="s">
        <v>101</v>
      </c>
      <c r="F18" s="168">
        <v>1</v>
      </c>
      <c r="G18" s="210"/>
      <c r="H18" s="166">
        <f>F18*G18</f>
        <v>0</v>
      </c>
      <c r="I18" s="165" t="s">
        <v>233</v>
      </c>
    </row>
    <row r="19" spans="1:9" s="164" customFormat="1">
      <c r="A19" s="171"/>
      <c r="B19" s="170"/>
      <c r="C19" s="170"/>
      <c r="D19" s="169"/>
      <c r="E19" s="142"/>
      <c r="F19" s="168"/>
      <c r="G19" s="167"/>
      <c r="H19" s="166"/>
      <c r="I19" s="165"/>
    </row>
    <row r="20" spans="1:9" s="164" customFormat="1" ht="25.5">
      <c r="A20" s="171"/>
      <c r="B20" s="170" t="s">
        <v>313</v>
      </c>
      <c r="C20" s="170"/>
      <c r="D20" s="169" t="s">
        <v>234</v>
      </c>
      <c r="E20" s="142" t="s">
        <v>19</v>
      </c>
      <c r="F20" s="168">
        <v>1</v>
      </c>
      <c r="G20" s="210"/>
      <c r="H20" s="166">
        <f>F20*G20</f>
        <v>0</v>
      </c>
      <c r="I20" s="165" t="s">
        <v>233</v>
      </c>
    </row>
    <row r="21" spans="1:9">
      <c r="D21" s="163"/>
      <c r="H21" s="162"/>
      <c r="I21" s="161"/>
    </row>
    <row r="22" spans="1:9">
      <c r="D22" s="163"/>
      <c r="H22" s="162"/>
      <c r="I22" s="161"/>
    </row>
    <row r="23" spans="1:9">
      <c r="D23" s="160" t="str">
        <f>D12</f>
        <v>1 SKUPNE POSTAVKE</v>
      </c>
      <c r="E23" s="159">
        <f>H12</f>
        <v>0</v>
      </c>
    </row>
    <row r="24" spans="1:9">
      <c r="D24" s="158"/>
      <c r="E24" s="157"/>
    </row>
    <row r="25" spans="1:9">
      <c r="D25" s="156" t="s">
        <v>14</v>
      </c>
      <c r="E25" s="155">
        <f>+SUM(E23:E23)</f>
        <v>0</v>
      </c>
    </row>
    <row r="26" spans="1:9">
      <c r="D26" s="152"/>
      <c r="E26" s="151"/>
    </row>
    <row r="27" spans="1:9">
      <c r="D27" s="154" t="s">
        <v>74</v>
      </c>
      <c r="E27" s="153">
        <f>0.22*E25</f>
        <v>0</v>
      </c>
    </row>
    <row r="28" spans="1:9">
      <c r="D28" s="152"/>
      <c r="E28" s="151"/>
    </row>
    <row r="29" spans="1:9">
      <c r="D29" s="150" t="s">
        <v>15</v>
      </c>
      <c r="E29" s="149">
        <f>+SUM(E25:E27)</f>
        <v>0</v>
      </c>
    </row>
    <row r="30" spans="1:9">
      <c r="D30" s="148"/>
      <c r="E30" s="147"/>
    </row>
    <row r="31" spans="1:9">
      <c r="H31" s="146" t="s">
        <v>341</v>
      </c>
    </row>
    <row r="32" spans="1:9">
      <c r="B32" s="145"/>
      <c r="C32" s="145"/>
      <c r="D32" s="137"/>
      <c r="E32" s="137"/>
      <c r="F32" s="143"/>
      <c r="G32" s="144"/>
      <c r="H32" s="143"/>
      <c r="I32" s="137"/>
    </row>
    <row r="33" spans="6:8" ht="18" customHeight="1">
      <c r="F33" s="143"/>
      <c r="H33" s="146" t="s">
        <v>342</v>
      </c>
    </row>
  </sheetData>
  <mergeCells count="6">
    <mergeCell ref="F12:G12"/>
    <mergeCell ref="C3:F3"/>
    <mergeCell ref="C4:D4"/>
    <mergeCell ref="C5:F5"/>
    <mergeCell ref="C6:F6"/>
    <mergeCell ref="D8:H8"/>
  </mergeCells>
  <pageMargins left="0.78740157480314965" right="0.39370078740157483" top="0.98425196850393704" bottom="0.78740157480314965" header="0" footer="0.19685039370078741"/>
  <pageSetup paperSize="9" scale="85" orientation="landscape" r:id="rId1"/>
  <headerFooter>
    <oddFooter>&amp;CStran &amp;P od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tabColor rgb="FF92D050"/>
  </sheetPr>
  <dimension ref="A1:O201"/>
  <sheetViews>
    <sheetView showZeros="0" zoomScaleNormal="100" zoomScaleSheetLayoutView="85" workbookViewId="0">
      <pane ySplit="10" topLeftCell="A11" activePane="bottomLeft" state="frozen"/>
      <selection activeCell="I86" sqref="A1:IV65536"/>
      <selection pane="bottomLeft" activeCell="E29" sqref="E29"/>
    </sheetView>
  </sheetViews>
  <sheetFormatPr defaultRowHeight="12.75"/>
  <cols>
    <col min="1" max="1" width="9.140625" style="97"/>
    <col min="2" max="3" width="10.7109375" style="29" customWidth="1"/>
    <col min="4" max="4" width="51.140625" style="44" customWidth="1"/>
    <col min="5" max="5" width="13.7109375" style="29" customWidth="1"/>
    <col min="6" max="6" width="12.7109375" style="91" customWidth="1"/>
    <col min="7" max="7" width="15.7109375" style="33" customWidth="1"/>
    <col min="8" max="8" width="15.7109375" style="100" customWidth="1"/>
    <col min="9" max="9" width="21.7109375" style="44" customWidth="1"/>
    <col min="10" max="12" width="9.140625" style="97"/>
    <col min="13" max="13" width="55.85546875" style="213" customWidth="1"/>
    <col min="14" max="16384" width="9.140625" style="97"/>
  </cols>
  <sheetData>
    <row r="1" spans="1:13" ht="11.25" customHeight="1"/>
    <row r="2" spans="1:13" hidden="1">
      <c r="B2" s="10" t="s">
        <v>16</v>
      </c>
      <c r="C2" s="42" t="s">
        <v>91</v>
      </c>
      <c r="D2" s="98"/>
      <c r="E2" s="99"/>
      <c r="F2" s="86"/>
    </row>
    <row r="3" spans="1:13" s="101" customFormat="1" ht="15" hidden="1" customHeight="1">
      <c r="B3" s="10" t="s">
        <v>62</v>
      </c>
      <c r="C3" s="248" t="s">
        <v>89</v>
      </c>
      <c r="D3" s="248"/>
      <c r="E3" s="248"/>
      <c r="F3" s="248"/>
      <c r="G3" s="261"/>
      <c r="H3" s="261"/>
      <c r="M3" s="44"/>
    </row>
    <row r="4" spans="1:13" s="101" customFormat="1" ht="12.75" hidden="1" customHeight="1">
      <c r="B4" s="10"/>
      <c r="C4" s="248" t="s">
        <v>63</v>
      </c>
      <c r="D4" s="248"/>
      <c r="E4" s="60"/>
      <c r="F4" s="60"/>
      <c r="G4" s="102"/>
      <c r="H4" s="100"/>
      <c r="M4" s="44"/>
    </row>
    <row r="5" spans="1:13" s="101" customFormat="1" ht="12.75" hidden="1" customHeight="1">
      <c r="B5" s="10" t="s">
        <v>54</v>
      </c>
      <c r="C5" s="248" t="s">
        <v>90</v>
      </c>
      <c r="D5" s="251"/>
      <c r="E5" s="251"/>
      <c r="F5" s="251"/>
      <c r="G5" s="102"/>
      <c r="H5" s="100"/>
      <c r="M5" s="44"/>
    </row>
    <row r="6" spans="1:13" s="101" customFormat="1" hidden="1">
      <c r="B6" s="10" t="s">
        <v>17</v>
      </c>
      <c r="C6" s="252" t="s">
        <v>85</v>
      </c>
      <c r="D6" s="252"/>
      <c r="E6" s="252"/>
      <c r="F6" s="252"/>
      <c r="G6" s="102"/>
      <c r="H6" s="100"/>
      <c r="M6" s="44"/>
    </row>
    <row r="7" spans="1:13" s="101" customFormat="1" hidden="1">
      <c r="B7" s="10" t="s">
        <v>18</v>
      </c>
      <c r="C7" s="11" t="s">
        <v>230</v>
      </c>
      <c r="D7" s="11"/>
      <c r="E7" s="11"/>
      <c r="F7" s="11"/>
      <c r="G7" s="102"/>
      <c r="H7" s="100"/>
      <c r="M7" s="44"/>
    </row>
    <row r="8" spans="1:13" s="101" customFormat="1" ht="72.75" hidden="1" customHeight="1">
      <c r="C8" s="11"/>
      <c r="D8" s="262" t="s">
        <v>96</v>
      </c>
      <c r="E8" s="262"/>
      <c r="F8" s="262"/>
      <c r="G8" s="262"/>
      <c r="H8" s="262"/>
      <c r="M8" s="44"/>
    </row>
    <row r="9" spans="1:13" s="5" customFormat="1" ht="9.75" hidden="1" customHeight="1">
      <c r="B9" s="6"/>
      <c r="C9" s="6"/>
      <c r="D9" s="1"/>
      <c r="E9" s="6"/>
      <c r="F9" s="12"/>
      <c r="G9" s="15"/>
      <c r="H9" s="19"/>
      <c r="I9" s="1"/>
      <c r="M9" s="214"/>
    </row>
    <row r="10" spans="1:13" s="23" customFormat="1" ht="32.1" customHeight="1" thickBot="1">
      <c r="B10" s="59" t="s">
        <v>0</v>
      </c>
      <c r="C10" s="59" t="s">
        <v>4</v>
      </c>
      <c r="D10" s="59" t="s">
        <v>2</v>
      </c>
      <c r="E10" s="59" t="s">
        <v>5</v>
      </c>
      <c r="F10" s="59" t="s">
        <v>1</v>
      </c>
      <c r="G10" s="59" t="s">
        <v>6</v>
      </c>
      <c r="H10" s="59" t="s">
        <v>13</v>
      </c>
      <c r="I10" s="59" t="s">
        <v>3</v>
      </c>
    </row>
    <row r="11" spans="1:13" s="7" customFormat="1" ht="15">
      <c r="B11" s="8"/>
      <c r="C11" s="8"/>
      <c r="D11" s="9"/>
      <c r="E11" s="8"/>
      <c r="F11" s="13"/>
      <c r="G11" s="16"/>
      <c r="H11" s="20"/>
      <c r="I11" s="9"/>
      <c r="M11" s="215"/>
    </row>
    <row r="12" spans="1:13">
      <c r="B12" s="56"/>
      <c r="C12" s="57"/>
      <c r="D12" s="57" t="s">
        <v>7</v>
      </c>
      <c r="E12" s="57"/>
      <c r="F12" s="260" t="s">
        <v>10</v>
      </c>
      <c r="G12" s="260"/>
      <c r="H12" s="202">
        <f>SUM(H16:H30)</f>
        <v>0</v>
      </c>
      <c r="I12" s="58"/>
    </row>
    <row r="13" spans="1:13" s="88" customFormat="1">
      <c r="B13" s="34"/>
      <c r="C13" s="34"/>
      <c r="D13" s="3"/>
      <c r="E13" s="34"/>
      <c r="F13" s="86"/>
      <c r="M13" s="96"/>
    </row>
    <row r="14" spans="1:13">
      <c r="B14" s="52"/>
      <c r="C14" s="52"/>
      <c r="D14" s="52" t="s">
        <v>8</v>
      </c>
      <c r="E14" s="52"/>
      <c r="F14" s="52"/>
      <c r="G14" s="52"/>
      <c r="H14" s="52"/>
      <c r="I14" s="52"/>
    </row>
    <row r="15" spans="1:13">
      <c r="D15" s="2"/>
      <c r="G15" s="97"/>
      <c r="H15" s="88"/>
      <c r="I15" s="88"/>
    </row>
    <row r="16" spans="1:13" s="10" customFormat="1" ht="63.75">
      <c r="A16" s="103"/>
      <c r="B16" s="32" t="s">
        <v>257</v>
      </c>
      <c r="C16" s="32"/>
      <c r="D16" s="90" t="s">
        <v>166</v>
      </c>
      <c r="E16" s="104" t="s">
        <v>21</v>
      </c>
      <c r="F16" s="105">
        <v>275</v>
      </c>
      <c r="G16" s="230"/>
      <c r="H16" s="107">
        <f>F16*G16</f>
        <v>0</v>
      </c>
      <c r="I16" s="103"/>
      <c r="M16" s="216"/>
    </row>
    <row r="17" spans="1:13" s="10" customFormat="1">
      <c r="A17" s="103"/>
      <c r="B17" s="32"/>
      <c r="C17" s="32"/>
      <c r="D17" s="90"/>
      <c r="E17" s="104"/>
      <c r="F17" s="105"/>
      <c r="G17" s="230"/>
      <c r="H17" s="107"/>
      <c r="I17" s="103"/>
      <c r="M17" s="216"/>
    </row>
    <row r="18" spans="1:13" s="10" customFormat="1" ht="38.25">
      <c r="A18" s="103"/>
      <c r="B18" s="32" t="s">
        <v>258</v>
      </c>
      <c r="C18" s="32"/>
      <c r="D18" s="90" t="s">
        <v>27</v>
      </c>
      <c r="E18" s="29" t="s">
        <v>19</v>
      </c>
      <c r="F18" s="105">
        <v>18</v>
      </c>
      <c r="G18" s="230"/>
      <c r="H18" s="107">
        <f>F18*G18</f>
        <v>0</v>
      </c>
      <c r="I18" s="103"/>
      <c r="M18" s="216"/>
    </row>
    <row r="19" spans="1:13" s="10" customFormat="1">
      <c r="A19" s="103"/>
      <c r="B19" s="32"/>
      <c r="C19" s="32"/>
      <c r="D19" s="90"/>
      <c r="E19" s="29"/>
      <c r="F19" s="105"/>
      <c r="G19" s="230"/>
      <c r="H19" s="107"/>
      <c r="I19" s="103"/>
      <c r="M19" s="216"/>
    </row>
    <row r="20" spans="1:13" s="10" customFormat="1" ht="89.25">
      <c r="A20" s="103"/>
      <c r="B20" s="32" t="s">
        <v>259</v>
      </c>
      <c r="C20" s="32"/>
      <c r="D20" s="90" t="s">
        <v>167</v>
      </c>
      <c r="E20" s="104" t="s">
        <v>19</v>
      </c>
      <c r="F20" s="105">
        <v>10</v>
      </c>
      <c r="G20" s="230"/>
      <c r="H20" s="107">
        <f>F20*G20</f>
        <v>0</v>
      </c>
      <c r="I20" s="103"/>
      <c r="M20" s="216"/>
    </row>
    <row r="21" spans="1:13" s="10" customFormat="1">
      <c r="A21" s="103"/>
      <c r="B21" s="32"/>
      <c r="C21" s="32"/>
      <c r="D21" s="90"/>
      <c r="E21" s="104"/>
      <c r="F21" s="105"/>
      <c r="G21" s="106"/>
      <c r="H21" s="107"/>
      <c r="I21" s="103"/>
      <c r="M21" s="216"/>
    </row>
    <row r="22" spans="1:13" s="10" customFormat="1">
      <c r="A22" s="103"/>
      <c r="B22" s="52"/>
      <c r="C22" s="52"/>
      <c r="D22" s="52" t="s">
        <v>38</v>
      </c>
      <c r="E22" s="52"/>
      <c r="F22" s="52"/>
      <c r="G22" s="52"/>
      <c r="H22" s="52"/>
      <c r="I22" s="52"/>
      <c r="M22" s="216"/>
    </row>
    <row r="23" spans="1:13" s="10" customFormat="1">
      <c r="A23" s="103"/>
      <c r="B23" s="32"/>
      <c r="C23" s="32"/>
      <c r="D23" s="90"/>
      <c r="E23" s="104"/>
      <c r="F23" s="105"/>
      <c r="G23" s="106"/>
      <c r="H23" s="107"/>
      <c r="I23" s="103"/>
      <c r="M23" s="216"/>
    </row>
    <row r="24" spans="1:13" s="10" customFormat="1" ht="63.75">
      <c r="A24" s="103"/>
      <c r="B24" s="32" t="s">
        <v>260</v>
      </c>
      <c r="C24" s="32"/>
      <c r="D24" s="90" t="s">
        <v>168</v>
      </c>
      <c r="E24" s="29" t="s">
        <v>19</v>
      </c>
      <c r="F24" s="105">
        <v>1</v>
      </c>
      <c r="G24" s="210"/>
      <c r="H24" s="107">
        <f>F24*G24</f>
        <v>0</v>
      </c>
      <c r="I24" s="103"/>
      <c r="M24" s="216"/>
    </row>
    <row r="25" spans="1:13" s="10" customFormat="1">
      <c r="A25" s="103"/>
      <c r="B25" s="32"/>
      <c r="C25" s="32"/>
      <c r="D25" s="61"/>
      <c r="E25" s="29"/>
      <c r="F25" s="105"/>
      <c r="G25" s="210"/>
      <c r="H25" s="107"/>
      <c r="I25" s="103"/>
      <c r="M25" s="216"/>
    </row>
    <row r="26" spans="1:13" s="10" customFormat="1" ht="25.5">
      <c r="A26" s="103"/>
      <c r="B26" s="32" t="s">
        <v>261</v>
      </c>
      <c r="C26" s="32"/>
      <c r="D26" s="90" t="s">
        <v>217</v>
      </c>
      <c r="E26" s="104" t="s">
        <v>21</v>
      </c>
      <c r="F26" s="105">
        <v>20</v>
      </c>
      <c r="G26" s="210"/>
      <c r="H26" s="107">
        <f>F26*G26</f>
        <v>0</v>
      </c>
      <c r="I26" s="103"/>
      <c r="M26" s="216"/>
    </row>
    <row r="27" spans="1:13" s="10" customFormat="1">
      <c r="A27" s="103"/>
      <c r="B27" s="32"/>
      <c r="C27" s="32"/>
      <c r="D27" s="61"/>
      <c r="E27" s="29"/>
      <c r="F27" s="105"/>
      <c r="G27" s="210"/>
      <c r="H27" s="107"/>
      <c r="I27" s="103"/>
      <c r="M27" s="216"/>
    </row>
    <row r="28" spans="1:13" s="10" customFormat="1" ht="38.25">
      <c r="A28" s="103"/>
      <c r="B28" s="32" t="s">
        <v>300</v>
      </c>
      <c r="C28" s="32"/>
      <c r="D28" s="90" t="s">
        <v>133</v>
      </c>
      <c r="E28" s="104" t="s">
        <v>19</v>
      </c>
      <c r="F28" s="105">
        <v>2</v>
      </c>
      <c r="G28" s="210"/>
      <c r="H28" s="107">
        <f>F28*G28</f>
        <v>0</v>
      </c>
      <c r="I28" s="103"/>
      <c r="M28" s="216"/>
    </row>
    <row r="29" spans="1:13" s="10" customFormat="1">
      <c r="A29" s="103"/>
      <c r="B29" s="32"/>
      <c r="C29" s="32"/>
      <c r="D29" s="90"/>
      <c r="E29" s="104"/>
      <c r="F29" s="105"/>
      <c r="G29" s="210"/>
      <c r="H29" s="107"/>
      <c r="I29" s="103"/>
      <c r="M29" s="216"/>
    </row>
    <row r="30" spans="1:13" s="10" customFormat="1" ht="25.5">
      <c r="A30" s="103"/>
      <c r="B30" s="32" t="s">
        <v>301</v>
      </c>
      <c r="C30" s="32"/>
      <c r="D30" s="90" t="s">
        <v>215</v>
      </c>
      <c r="E30" s="104" t="s">
        <v>20</v>
      </c>
      <c r="F30" s="105">
        <v>82</v>
      </c>
      <c r="G30" s="210"/>
      <c r="H30" s="107">
        <f>F30*G30</f>
        <v>0</v>
      </c>
      <c r="I30" s="103"/>
      <c r="M30" s="216"/>
    </row>
    <row r="31" spans="1:13" s="7" customFormat="1" ht="15">
      <c r="B31" s="8"/>
      <c r="C31" s="8"/>
      <c r="D31" s="9"/>
      <c r="E31" s="8"/>
      <c r="F31" s="13"/>
      <c r="G31" s="16"/>
      <c r="H31" s="20"/>
      <c r="I31" s="9"/>
      <c r="M31" s="215"/>
    </row>
    <row r="32" spans="1:13">
      <c r="A32" s="110"/>
      <c r="B32" s="56"/>
      <c r="C32" s="57"/>
      <c r="D32" s="57" t="s">
        <v>9</v>
      </c>
      <c r="E32" s="260" t="s">
        <v>11</v>
      </c>
      <c r="F32" s="260"/>
      <c r="G32" s="260"/>
      <c r="H32" s="202">
        <f>+SUM(H33:H78)</f>
        <v>0</v>
      </c>
      <c r="I32" s="58"/>
    </row>
    <row r="33" spans="1:13" s="88" customFormat="1">
      <c r="A33" s="111"/>
      <c r="B33" s="112"/>
      <c r="C33" s="112"/>
      <c r="D33" s="4"/>
      <c r="E33" s="112"/>
      <c r="F33" s="86"/>
      <c r="G33" s="18"/>
      <c r="H33" s="22"/>
      <c r="I33" s="35"/>
      <c r="M33" s="96"/>
    </row>
    <row r="34" spans="1:13" s="10" customFormat="1" ht="63.75">
      <c r="B34" s="29" t="s">
        <v>262</v>
      </c>
      <c r="C34" s="32"/>
      <c r="D34" s="90" t="s">
        <v>243</v>
      </c>
      <c r="E34" s="32" t="s">
        <v>22</v>
      </c>
      <c r="F34" s="86">
        <v>72</v>
      </c>
      <c r="G34" s="210"/>
      <c r="H34" s="87">
        <f>F34*G34</f>
        <v>0</v>
      </c>
      <c r="M34" s="216"/>
    </row>
    <row r="35" spans="1:13" s="10" customFormat="1">
      <c r="B35" s="29"/>
      <c r="C35" s="32"/>
      <c r="D35" s="90"/>
      <c r="E35" s="32"/>
      <c r="F35" s="86"/>
      <c r="G35" s="210"/>
      <c r="H35" s="87"/>
      <c r="M35" s="216"/>
    </row>
    <row r="36" spans="1:13" s="10" customFormat="1" ht="63.75">
      <c r="B36" s="29" t="s">
        <v>263</v>
      </c>
      <c r="C36" s="32"/>
      <c r="D36" s="90" t="s">
        <v>246</v>
      </c>
      <c r="E36" s="32" t="s">
        <v>22</v>
      </c>
      <c r="F36" s="86">
        <v>18</v>
      </c>
      <c r="G36" s="210"/>
      <c r="H36" s="87">
        <f>F36*G36</f>
        <v>0</v>
      </c>
      <c r="M36" s="216"/>
    </row>
    <row r="37" spans="1:13" s="10" customFormat="1">
      <c r="B37" s="29"/>
      <c r="C37" s="32"/>
      <c r="D37" s="90"/>
      <c r="E37" s="32"/>
      <c r="F37" s="86"/>
      <c r="G37" s="210"/>
      <c r="H37" s="87"/>
      <c r="M37" s="216"/>
    </row>
    <row r="38" spans="1:13" s="10" customFormat="1" ht="38.25">
      <c r="B38" s="29" t="s">
        <v>264</v>
      </c>
      <c r="C38" s="32"/>
      <c r="D38" s="90" t="s">
        <v>163</v>
      </c>
      <c r="E38" s="32" t="s">
        <v>20</v>
      </c>
      <c r="F38" s="86">
        <v>30</v>
      </c>
      <c r="G38" s="210"/>
      <c r="H38" s="87">
        <f>F38*G38</f>
        <v>0</v>
      </c>
      <c r="M38" s="216"/>
    </row>
    <row r="39" spans="1:13" s="10" customFormat="1">
      <c r="B39" s="29"/>
      <c r="C39" s="32"/>
      <c r="D39" s="90"/>
      <c r="E39" s="32"/>
      <c r="F39" s="86"/>
      <c r="G39" s="210"/>
      <c r="H39" s="87"/>
      <c r="I39" s="46"/>
      <c r="M39" s="216"/>
    </row>
    <row r="40" spans="1:13" s="10" customFormat="1" ht="38.25">
      <c r="B40" s="29" t="s">
        <v>265</v>
      </c>
      <c r="C40" s="32"/>
      <c r="D40" s="90" t="s">
        <v>28</v>
      </c>
      <c r="E40" s="32" t="s">
        <v>20</v>
      </c>
      <c r="F40" s="86">
        <v>275</v>
      </c>
      <c r="G40" s="210"/>
      <c r="H40" s="87">
        <f>F40*G40</f>
        <v>0</v>
      </c>
      <c r="M40" s="216"/>
    </row>
    <row r="41" spans="1:13" s="10" customFormat="1">
      <c r="B41" s="29"/>
      <c r="C41" s="32"/>
      <c r="D41" s="90"/>
      <c r="E41" s="32"/>
      <c r="F41" s="86"/>
      <c r="G41" s="210"/>
      <c r="H41" s="87"/>
      <c r="M41" s="216"/>
    </row>
    <row r="42" spans="1:13" s="10" customFormat="1" ht="63.75">
      <c r="B42" s="29" t="s">
        <v>266</v>
      </c>
      <c r="C42" s="32"/>
      <c r="D42" s="90" t="s">
        <v>29</v>
      </c>
      <c r="E42" s="32" t="s">
        <v>22</v>
      </c>
      <c r="F42" s="86">
        <v>45</v>
      </c>
      <c r="G42" s="210"/>
      <c r="H42" s="87">
        <f>F42*G42</f>
        <v>0</v>
      </c>
      <c r="M42" s="216"/>
    </row>
    <row r="43" spans="1:13" s="10" customFormat="1">
      <c r="B43" s="29"/>
      <c r="C43" s="32"/>
      <c r="D43" s="90"/>
      <c r="E43" s="32"/>
      <c r="F43" s="86"/>
      <c r="G43" s="210"/>
      <c r="H43" s="87"/>
      <c r="M43" s="216"/>
    </row>
    <row r="44" spans="1:13" s="10" customFormat="1" ht="63.75">
      <c r="B44" s="29" t="s">
        <v>267</v>
      </c>
      <c r="C44" s="32"/>
      <c r="D44" s="90" t="s">
        <v>64</v>
      </c>
      <c r="E44" s="32" t="s">
        <v>22</v>
      </c>
      <c r="F44" s="86">
        <v>110</v>
      </c>
      <c r="G44" s="210"/>
      <c r="H44" s="87">
        <f>F44*G44</f>
        <v>0</v>
      </c>
      <c r="M44" s="216"/>
    </row>
    <row r="45" spans="1:13" s="10" customFormat="1">
      <c r="B45" s="29"/>
      <c r="C45" s="32"/>
      <c r="D45" s="90"/>
      <c r="E45" s="32"/>
      <c r="F45" s="86"/>
      <c r="G45" s="210"/>
      <c r="H45" s="87"/>
      <c r="M45" s="216"/>
    </row>
    <row r="46" spans="1:13" s="10" customFormat="1" ht="76.5">
      <c r="B46" s="29" t="s">
        <v>268</v>
      </c>
      <c r="C46" s="32"/>
      <c r="D46" s="90" t="s">
        <v>179</v>
      </c>
      <c r="E46" s="32" t="s">
        <v>22</v>
      </c>
      <c r="F46" s="86">
        <v>150</v>
      </c>
      <c r="G46" s="210"/>
      <c r="H46" s="87">
        <f>F46*G46</f>
        <v>0</v>
      </c>
      <c r="I46" s="53" t="s">
        <v>232</v>
      </c>
      <c r="M46" s="216"/>
    </row>
    <row r="47" spans="1:13" s="10" customFormat="1">
      <c r="B47" s="29"/>
      <c r="C47" s="32"/>
      <c r="D47" s="90"/>
      <c r="E47" s="32"/>
      <c r="F47" s="86"/>
      <c r="G47" s="210"/>
      <c r="H47" s="87"/>
      <c r="M47" s="216"/>
    </row>
    <row r="48" spans="1:13" s="10" customFormat="1" ht="38.25">
      <c r="B48" s="29" t="s">
        <v>269</v>
      </c>
      <c r="C48" s="32"/>
      <c r="D48" s="90" t="s">
        <v>108</v>
      </c>
      <c r="E48" s="32" t="s">
        <v>22</v>
      </c>
      <c r="F48" s="86">
        <v>20</v>
      </c>
      <c r="G48" s="231"/>
      <c r="H48" s="87">
        <f>F48*G48</f>
        <v>0</v>
      </c>
      <c r="I48" s="85" t="s">
        <v>107</v>
      </c>
      <c r="M48" s="216"/>
    </row>
    <row r="49" spans="2:13" s="10" customFormat="1">
      <c r="B49" s="29"/>
      <c r="C49" s="32"/>
      <c r="D49" s="90"/>
      <c r="E49" s="32"/>
      <c r="F49" s="86"/>
      <c r="G49" s="231"/>
      <c r="H49" s="87"/>
      <c r="I49" s="46"/>
      <c r="M49" s="216"/>
    </row>
    <row r="50" spans="2:13" s="10" customFormat="1" ht="25.5">
      <c r="B50" s="29" t="s">
        <v>270</v>
      </c>
      <c r="C50" s="32"/>
      <c r="D50" s="84" t="s">
        <v>109</v>
      </c>
      <c r="E50" s="32" t="s">
        <v>20</v>
      </c>
      <c r="F50" s="86">
        <v>16</v>
      </c>
      <c r="G50" s="231"/>
      <c r="H50" s="87">
        <f>F50*G50</f>
        <v>0</v>
      </c>
      <c r="M50" s="216"/>
    </row>
    <row r="51" spans="2:13" s="10" customFormat="1">
      <c r="B51" s="29"/>
      <c r="C51" s="32"/>
      <c r="D51" s="90"/>
      <c r="E51" s="32"/>
      <c r="F51" s="86"/>
      <c r="G51" s="231"/>
      <c r="H51" s="87"/>
      <c r="M51" s="216"/>
    </row>
    <row r="52" spans="2:13" s="10" customFormat="1" ht="25.5">
      <c r="B52" s="29" t="s">
        <v>271</v>
      </c>
      <c r="C52" s="32"/>
      <c r="D52" s="90" t="s">
        <v>103</v>
      </c>
      <c r="E52" s="32" t="s">
        <v>22</v>
      </c>
      <c r="F52" s="86">
        <v>4</v>
      </c>
      <c r="G52" s="231"/>
      <c r="H52" s="87">
        <f>F52*G52</f>
        <v>0</v>
      </c>
      <c r="M52" s="216"/>
    </row>
    <row r="53" spans="2:13" s="10" customFormat="1">
      <c r="B53" s="29"/>
      <c r="C53" s="32"/>
      <c r="D53" s="90"/>
      <c r="E53" s="32"/>
      <c r="F53" s="86"/>
      <c r="G53" s="231"/>
      <c r="H53" s="87"/>
      <c r="M53" s="216"/>
    </row>
    <row r="54" spans="2:13" s="10" customFormat="1" ht="25.5">
      <c r="B54" s="29" t="s">
        <v>272</v>
      </c>
      <c r="C54" s="32"/>
      <c r="D54" s="84" t="s">
        <v>104</v>
      </c>
      <c r="E54" s="32" t="s">
        <v>22</v>
      </c>
      <c r="F54" s="86">
        <v>36</v>
      </c>
      <c r="G54" s="231"/>
      <c r="H54" s="87">
        <f>F54*G54</f>
        <v>0</v>
      </c>
      <c r="I54" s="53" t="s">
        <v>105</v>
      </c>
      <c r="M54" s="216"/>
    </row>
    <row r="55" spans="2:13" s="10" customFormat="1">
      <c r="B55" s="29"/>
      <c r="C55" s="32"/>
      <c r="D55" s="90"/>
      <c r="E55" s="32"/>
      <c r="F55" s="86"/>
      <c r="G55" s="231"/>
      <c r="H55" s="87"/>
      <c r="M55" s="216"/>
    </row>
    <row r="56" spans="2:13" s="10" customFormat="1" ht="25.5">
      <c r="B56" s="29" t="s">
        <v>273</v>
      </c>
      <c r="C56" s="32"/>
      <c r="D56" s="84" t="s">
        <v>111</v>
      </c>
      <c r="E56" s="32" t="s">
        <v>101</v>
      </c>
      <c r="F56" s="86">
        <v>1</v>
      </c>
      <c r="G56" s="231"/>
      <c r="H56" s="87">
        <f>F56*G56</f>
        <v>0</v>
      </c>
      <c r="I56" s="53" t="s">
        <v>106</v>
      </c>
      <c r="M56" s="216"/>
    </row>
    <row r="57" spans="2:13" s="10" customFormat="1">
      <c r="B57" s="29"/>
      <c r="C57" s="32"/>
      <c r="D57" s="90"/>
      <c r="E57" s="32"/>
      <c r="F57" s="86"/>
      <c r="G57" s="231"/>
      <c r="H57" s="87"/>
      <c r="M57" s="216"/>
    </row>
    <row r="58" spans="2:13" s="10" customFormat="1" ht="63.75">
      <c r="B58" s="32" t="s">
        <v>274</v>
      </c>
      <c r="C58" s="32"/>
      <c r="D58" s="84" t="s">
        <v>178</v>
      </c>
      <c r="E58" s="32" t="s">
        <v>101</v>
      </c>
      <c r="F58" s="86">
        <v>1</v>
      </c>
      <c r="G58" s="231"/>
      <c r="H58" s="87">
        <f>F58*G58</f>
        <v>0</v>
      </c>
      <c r="I58" s="53" t="s">
        <v>106</v>
      </c>
      <c r="M58" s="216"/>
    </row>
    <row r="59" spans="2:13" s="10" customFormat="1">
      <c r="B59" s="112"/>
      <c r="C59" s="32"/>
      <c r="D59" s="90"/>
      <c r="E59" s="32"/>
      <c r="F59" s="86"/>
      <c r="G59" s="231"/>
      <c r="H59" s="87"/>
      <c r="I59" s="53"/>
      <c r="M59" s="216"/>
    </row>
    <row r="60" spans="2:13" s="10" customFormat="1" ht="25.5">
      <c r="B60" s="29" t="s">
        <v>303</v>
      </c>
      <c r="C60" s="32"/>
      <c r="D60" s="115" t="s">
        <v>98</v>
      </c>
      <c r="E60" s="32" t="s">
        <v>97</v>
      </c>
      <c r="F60" s="86">
        <v>10</v>
      </c>
      <c r="G60" s="231"/>
      <c r="H60" s="87">
        <f>F60*G60</f>
        <v>0</v>
      </c>
      <c r="I60" s="46"/>
      <c r="M60" s="216"/>
    </row>
    <row r="61" spans="2:13" s="10" customFormat="1">
      <c r="B61" s="29"/>
      <c r="C61" s="32"/>
      <c r="D61" s="90"/>
      <c r="E61" s="32"/>
      <c r="F61" s="86"/>
      <c r="G61" s="231"/>
      <c r="H61" s="87"/>
      <c r="I61" s="53"/>
      <c r="M61" s="216"/>
    </row>
    <row r="62" spans="2:13" s="10" customFormat="1" ht="38.25">
      <c r="B62" s="29" t="s">
        <v>304</v>
      </c>
      <c r="C62" s="32"/>
      <c r="D62" s="90" t="s">
        <v>249</v>
      </c>
      <c r="E62" s="32" t="s">
        <v>22</v>
      </c>
      <c r="F62" s="86">
        <v>345</v>
      </c>
      <c r="G62" s="231"/>
      <c r="H62" s="87">
        <f>F62*G62</f>
        <v>0</v>
      </c>
      <c r="I62" s="53" t="s">
        <v>114</v>
      </c>
      <c r="M62" s="216"/>
    </row>
    <row r="63" spans="2:13" s="10" customFormat="1">
      <c r="B63" s="112"/>
      <c r="C63" s="32"/>
      <c r="D63" s="90"/>
      <c r="E63" s="32"/>
      <c r="F63" s="86"/>
      <c r="G63" s="231"/>
      <c r="H63" s="87"/>
      <c r="M63" s="216"/>
    </row>
    <row r="64" spans="2:13" s="10" customFormat="1" ht="38.25">
      <c r="B64" s="29" t="s">
        <v>305</v>
      </c>
      <c r="C64" s="32"/>
      <c r="D64" s="90" t="s">
        <v>94</v>
      </c>
      <c r="E64" s="32" t="s">
        <v>25</v>
      </c>
      <c r="F64" s="86">
        <v>16</v>
      </c>
      <c r="G64" s="231"/>
      <c r="H64" s="87">
        <f>F64*G64</f>
        <v>0</v>
      </c>
      <c r="M64" s="216"/>
    </row>
    <row r="65" spans="1:13" s="10" customFormat="1">
      <c r="B65" s="29"/>
      <c r="C65" s="32"/>
      <c r="D65" s="90"/>
      <c r="E65" s="32"/>
      <c r="F65" s="86"/>
      <c r="G65" s="231"/>
      <c r="H65" s="87"/>
      <c r="M65" s="216"/>
    </row>
    <row r="66" spans="1:13" s="10" customFormat="1">
      <c r="B66" s="29" t="s">
        <v>306</v>
      </c>
      <c r="C66" s="32"/>
      <c r="D66" s="90" t="s">
        <v>41</v>
      </c>
      <c r="E66" s="32" t="s">
        <v>25</v>
      </c>
      <c r="F66" s="86">
        <v>7</v>
      </c>
      <c r="G66" s="231"/>
      <c r="H66" s="87">
        <f>F66*G66</f>
        <v>0</v>
      </c>
      <c r="M66" s="216"/>
    </row>
    <row r="67" spans="1:13" s="10" customFormat="1">
      <c r="B67" s="112"/>
      <c r="C67" s="32"/>
      <c r="D67" s="90"/>
      <c r="E67" s="32"/>
      <c r="F67" s="86"/>
      <c r="G67" s="231"/>
      <c r="H67" s="87"/>
      <c r="M67" s="216"/>
    </row>
    <row r="68" spans="1:13" s="10" customFormat="1">
      <c r="B68" s="29" t="s">
        <v>307</v>
      </c>
      <c r="C68" s="32"/>
      <c r="D68" s="90" t="s">
        <v>183</v>
      </c>
      <c r="E68" s="32" t="s">
        <v>25</v>
      </c>
      <c r="F68" s="86">
        <v>2</v>
      </c>
      <c r="G68" s="231"/>
      <c r="H68" s="87">
        <f>F68*G68</f>
        <v>0</v>
      </c>
      <c r="M68" s="216"/>
    </row>
    <row r="69" spans="1:13" s="10" customFormat="1">
      <c r="B69" s="112"/>
      <c r="C69" s="32"/>
      <c r="D69" s="90"/>
      <c r="E69" s="32"/>
      <c r="F69" s="86"/>
      <c r="G69" s="231"/>
      <c r="H69" s="87"/>
      <c r="M69" s="216"/>
    </row>
    <row r="70" spans="1:13" s="10" customFormat="1" ht="38.25">
      <c r="B70" s="29" t="s">
        <v>308</v>
      </c>
      <c r="C70" s="32"/>
      <c r="D70" s="90" t="s">
        <v>43</v>
      </c>
      <c r="E70" s="32" t="s">
        <v>25</v>
      </c>
      <c r="F70" s="86">
        <v>3</v>
      </c>
      <c r="G70" s="231"/>
      <c r="H70" s="87">
        <f>F70*G70</f>
        <v>0</v>
      </c>
      <c r="M70" s="216"/>
    </row>
    <row r="71" spans="1:13" s="10" customFormat="1">
      <c r="B71" s="29"/>
      <c r="C71" s="32"/>
      <c r="D71" s="90"/>
      <c r="E71" s="32"/>
      <c r="F71" s="86"/>
      <c r="G71" s="231"/>
      <c r="H71" s="87"/>
      <c r="M71" s="216"/>
    </row>
    <row r="72" spans="1:13" s="10" customFormat="1" ht="38.25">
      <c r="B72" s="29" t="s">
        <v>309</v>
      </c>
      <c r="C72" s="32"/>
      <c r="D72" s="38" t="s">
        <v>42</v>
      </c>
      <c r="E72" s="32" t="s">
        <v>25</v>
      </c>
      <c r="F72" s="86">
        <v>4</v>
      </c>
      <c r="G72" s="231"/>
      <c r="H72" s="87">
        <f>F72*G72</f>
        <v>0</v>
      </c>
      <c r="M72" s="216"/>
    </row>
    <row r="73" spans="1:13" s="10" customFormat="1">
      <c r="B73" s="29"/>
      <c r="C73" s="32"/>
      <c r="D73" s="38"/>
      <c r="E73" s="32"/>
      <c r="F73" s="86"/>
      <c r="G73" s="231"/>
      <c r="H73" s="87"/>
      <c r="M73" s="216"/>
    </row>
    <row r="74" spans="1:13" s="10" customFormat="1" ht="51">
      <c r="B74" s="29" t="s">
        <v>315</v>
      </c>
      <c r="C74" s="32"/>
      <c r="D74" s="116" t="s">
        <v>184</v>
      </c>
      <c r="E74" s="32" t="s">
        <v>101</v>
      </c>
      <c r="F74" s="117">
        <v>1</v>
      </c>
      <c r="G74" s="232"/>
      <c r="H74" s="87">
        <f>F74*G74</f>
        <v>0</v>
      </c>
      <c r="M74" s="216"/>
    </row>
    <row r="75" spans="1:13" s="10" customFormat="1">
      <c r="B75" s="29"/>
      <c r="C75" s="32"/>
      <c r="D75" s="38"/>
      <c r="E75" s="32"/>
      <c r="F75" s="86"/>
      <c r="G75" s="231"/>
      <c r="H75" s="87"/>
      <c r="M75" s="216"/>
    </row>
    <row r="76" spans="1:13" s="10" customFormat="1" ht="51">
      <c r="B76" s="29" t="s">
        <v>316</v>
      </c>
      <c r="C76" s="32"/>
      <c r="D76" s="124" t="s">
        <v>185</v>
      </c>
      <c r="E76" s="32" t="s">
        <v>101</v>
      </c>
      <c r="F76" s="117">
        <v>2</v>
      </c>
      <c r="G76" s="232"/>
      <c r="H76" s="87">
        <f>F76*G76</f>
        <v>0</v>
      </c>
      <c r="M76" s="216"/>
    </row>
    <row r="77" spans="1:13" s="10" customFormat="1">
      <c r="B77" s="112"/>
      <c r="C77" s="32"/>
      <c r="D77" s="38"/>
      <c r="E77" s="32"/>
      <c r="F77" s="86"/>
      <c r="G77" s="231"/>
      <c r="H77" s="87"/>
      <c r="M77" s="216"/>
    </row>
    <row r="78" spans="1:13" s="10" customFormat="1" ht="25.5">
      <c r="B78" s="29" t="s">
        <v>317</v>
      </c>
      <c r="C78" s="32"/>
      <c r="D78" s="116" t="s">
        <v>40</v>
      </c>
      <c r="E78" s="32" t="s">
        <v>21</v>
      </c>
      <c r="F78" s="117">
        <f>F16</f>
        <v>275</v>
      </c>
      <c r="G78" s="232"/>
      <c r="H78" s="87">
        <f>F78*G78</f>
        <v>0</v>
      </c>
      <c r="M78" s="216"/>
    </row>
    <row r="79" spans="1:13" s="88" customFormat="1">
      <c r="A79" s="111"/>
      <c r="B79" s="112"/>
      <c r="C79" s="112"/>
      <c r="D79" s="118"/>
      <c r="E79" s="112"/>
      <c r="F79" s="119"/>
      <c r="G79" s="113"/>
      <c r="H79" s="120"/>
      <c r="I79" s="35"/>
      <c r="M79" s="96"/>
    </row>
    <row r="80" spans="1:13" s="88" customFormat="1">
      <c r="A80" s="111"/>
      <c r="B80" s="56"/>
      <c r="C80" s="57"/>
      <c r="D80" s="57" t="s">
        <v>99</v>
      </c>
      <c r="E80" s="57"/>
      <c r="F80" s="260" t="s">
        <v>100</v>
      </c>
      <c r="G80" s="260"/>
      <c r="H80" s="202">
        <f>SUM(H81:H82)</f>
        <v>0</v>
      </c>
      <c r="I80" s="58"/>
      <c r="M80" s="96"/>
    </row>
    <row r="81" spans="1:15" s="88" customFormat="1">
      <c r="A81" s="111"/>
      <c r="B81" s="112"/>
      <c r="C81" s="112"/>
      <c r="D81" s="118"/>
      <c r="E81" s="112"/>
      <c r="F81" s="119"/>
      <c r="G81" s="113"/>
      <c r="H81" s="120"/>
      <c r="I81" s="35"/>
      <c r="M81" s="96"/>
    </row>
    <row r="82" spans="1:15" s="88" customFormat="1" ht="81.75" customHeight="1">
      <c r="A82" s="111"/>
      <c r="B82" s="32" t="s">
        <v>275</v>
      </c>
      <c r="C82" s="112"/>
      <c r="D82" s="125" t="s">
        <v>173</v>
      </c>
      <c r="E82" s="82" t="s">
        <v>101</v>
      </c>
      <c r="F82" s="123">
        <v>1</v>
      </c>
      <c r="G82" s="210"/>
      <c r="H82" s="114">
        <f>F82*G82</f>
        <v>0</v>
      </c>
      <c r="I82" s="83" t="s">
        <v>102</v>
      </c>
      <c r="M82" s="96"/>
    </row>
    <row r="83" spans="1:15" s="88" customFormat="1">
      <c r="A83" s="111"/>
      <c r="B83" s="32"/>
      <c r="C83" s="112"/>
      <c r="D83" s="125"/>
      <c r="E83" s="82"/>
      <c r="F83" s="123"/>
      <c r="G83" s="203"/>
      <c r="H83" s="114"/>
      <c r="I83" s="83"/>
      <c r="M83" s="96"/>
    </row>
    <row r="84" spans="1:15" s="88" customFormat="1">
      <c r="B84" s="56"/>
      <c r="C84" s="57"/>
      <c r="D84" s="57" t="s">
        <v>350</v>
      </c>
      <c r="E84" s="57"/>
      <c r="F84" s="260" t="s">
        <v>351</v>
      </c>
      <c r="G84" s="260"/>
      <c r="H84" s="202">
        <f>SUM(H86:H136)</f>
        <v>0</v>
      </c>
      <c r="I84" s="58"/>
      <c r="M84" s="96"/>
    </row>
    <row r="85" spans="1:15" s="88" customFormat="1">
      <c r="B85" s="34"/>
      <c r="C85" s="34"/>
      <c r="D85" s="3"/>
      <c r="E85" s="34"/>
      <c r="F85" s="91"/>
      <c r="G85" s="17"/>
      <c r="H85" s="87"/>
      <c r="I85" s="35"/>
      <c r="M85" s="96"/>
    </row>
    <row r="86" spans="1:15" s="88" customFormat="1" ht="51">
      <c r="B86" s="32" t="s">
        <v>282</v>
      </c>
      <c r="C86" s="32"/>
      <c r="D86" s="35" t="s">
        <v>344</v>
      </c>
      <c r="E86" s="34"/>
      <c r="F86" s="86"/>
      <c r="G86" s="210"/>
      <c r="H86" s="87"/>
      <c r="I86" s="95" t="s">
        <v>86</v>
      </c>
      <c r="K86" s="98"/>
      <c r="L86" s="98"/>
      <c r="M86" s="35"/>
      <c r="N86" s="98"/>
      <c r="O86" s="98"/>
    </row>
    <row r="87" spans="1:15" s="88" customFormat="1">
      <c r="B87" s="32"/>
      <c r="C87" s="32"/>
      <c r="D87" s="90" t="s">
        <v>68</v>
      </c>
      <c r="E87" s="34" t="s">
        <v>21</v>
      </c>
      <c r="F87" s="86">
        <f>F16</f>
        <v>275</v>
      </c>
      <c r="G87" s="41"/>
      <c r="H87" s="87">
        <f>F87*G87</f>
        <v>0</v>
      </c>
      <c r="I87" s="35"/>
      <c r="K87" s="98"/>
      <c r="L87" s="98"/>
      <c r="M87" s="35"/>
      <c r="N87" s="98"/>
      <c r="O87" s="98"/>
    </row>
    <row r="88" spans="1:15" s="88" customFormat="1">
      <c r="B88" s="34"/>
      <c r="C88" s="34"/>
      <c r="D88" s="3"/>
      <c r="E88" s="34"/>
      <c r="F88" s="86"/>
      <c r="G88" s="237"/>
      <c r="H88" s="87"/>
      <c r="I88" s="35"/>
      <c r="K88" s="98"/>
      <c r="L88" s="98"/>
      <c r="M88" s="35"/>
      <c r="N88" s="98"/>
      <c r="O88" s="98"/>
    </row>
    <row r="89" spans="1:15" s="88" customFormat="1" ht="51">
      <c r="B89" s="32" t="s">
        <v>283</v>
      </c>
      <c r="C89" s="32"/>
      <c r="D89" s="35" t="s">
        <v>345</v>
      </c>
      <c r="E89" s="34"/>
      <c r="F89" s="86"/>
      <c r="G89" s="237"/>
      <c r="H89" s="87"/>
      <c r="I89" s="35"/>
      <c r="K89" s="98"/>
      <c r="L89" s="98"/>
      <c r="M89" s="35"/>
      <c r="N89" s="98"/>
      <c r="O89" s="98"/>
    </row>
    <row r="90" spans="1:15" s="88" customFormat="1">
      <c r="B90" s="32"/>
      <c r="C90" s="32"/>
      <c r="D90" s="90" t="s">
        <v>121</v>
      </c>
      <c r="E90" s="34" t="s">
        <v>19</v>
      </c>
      <c r="F90" s="91">
        <v>2</v>
      </c>
      <c r="G90" s="33"/>
      <c r="H90" s="87">
        <f>F90*G90</f>
        <v>0</v>
      </c>
      <c r="I90" s="35" t="s">
        <v>118</v>
      </c>
      <c r="K90" s="98"/>
      <c r="L90" s="98"/>
      <c r="M90" s="35"/>
      <c r="N90" s="98"/>
      <c r="O90" s="98"/>
    </row>
    <row r="91" spans="1:15" s="88" customFormat="1">
      <c r="B91" s="32"/>
      <c r="C91" s="32"/>
      <c r="D91" s="90" t="s">
        <v>31</v>
      </c>
      <c r="E91" s="34" t="s">
        <v>19</v>
      </c>
      <c r="F91" s="91">
        <v>1</v>
      </c>
      <c r="G91" s="33"/>
      <c r="H91" s="87">
        <f>F91*G91</f>
        <v>0</v>
      </c>
      <c r="I91" s="35" t="s">
        <v>118</v>
      </c>
      <c r="K91" s="98"/>
      <c r="L91" s="98"/>
      <c r="M91" s="35"/>
      <c r="N91" s="98"/>
      <c r="O91" s="98"/>
    </row>
    <row r="92" spans="1:15" s="88" customFormat="1" ht="38.25">
      <c r="B92" s="32"/>
      <c r="C92" s="32"/>
      <c r="D92" s="90" t="s">
        <v>31</v>
      </c>
      <c r="E92" s="34" t="s">
        <v>19</v>
      </c>
      <c r="F92" s="91">
        <v>2</v>
      </c>
      <c r="G92" s="33"/>
      <c r="H92" s="87">
        <f>F92*G92</f>
        <v>0</v>
      </c>
      <c r="I92" s="35" t="s">
        <v>181</v>
      </c>
      <c r="K92" s="98"/>
      <c r="L92" s="98"/>
      <c r="M92" s="35"/>
      <c r="N92" s="98"/>
      <c r="O92" s="98"/>
    </row>
    <row r="93" spans="1:15" s="88" customFormat="1" ht="38.25">
      <c r="B93" s="32"/>
      <c r="C93" s="32"/>
      <c r="D93" s="90" t="s">
        <v>30</v>
      </c>
      <c r="E93" s="34" t="s">
        <v>19</v>
      </c>
      <c r="F93" s="91">
        <v>3</v>
      </c>
      <c r="G93" s="33"/>
      <c r="H93" s="87">
        <f>F93*G93</f>
        <v>0</v>
      </c>
      <c r="I93" s="35" t="s">
        <v>181</v>
      </c>
      <c r="K93" s="98"/>
      <c r="L93" s="98"/>
      <c r="M93" s="35"/>
      <c r="N93" s="98"/>
      <c r="O93" s="98"/>
    </row>
    <row r="94" spans="1:15" s="88" customFormat="1">
      <c r="B94" s="34"/>
      <c r="C94" s="34"/>
      <c r="D94" s="90"/>
      <c r="E94" s="34"/>
      <c r="F94" s="91"/>
      <c r="G94" s="33"/>
      <c r="H94" s="87"/>
      <c r="I94" s="35"/>
      <c r="K94" s="98"/>
      <c r="L94" s="98"/>
      <c r="M94" s="35"/>
      <c r="N94" s="98"/>
      <c r="O94" s="98"/>
    </row>
    <row r="95" spans="1:15" s="88" customFormat="1" ht="38.25">
      <c r="B95" s="34"/>
      <c r="C95" s="34"/>
      <c r="D95" s="90" t="s">
        <v>49</v>
      </c>
      <c r="E95" s="34" t="s">
        <v>32</v>
      </c>
      <c r="F95" s="86">
        <v>2</v>
      </c>
      <c r="G95" s="41"/>
      <c r="H95" s="87">
        <f>F95*G95</f>
        <v>0</v>
      </c>
      <c r="I95" s="35" t="s">
        <v>112</v>
      </c>
      <c r="K95" s="98"/>
      <c r="L95" s="98"/>
      <c r="M95" s="35"/>
      <c r="N95" s="98"/>
      <c r="O95" s="98"/>
    </row>
    <row r="96" spans="1:15" s="88" customFormat="1">
      <c r="B96" s="34"/>
      <c r="C96" s="34"/>
      <c r="D96" s="90"/>
      <c r="E96" s="34"/>
      <c r="F96" s="86"/>
      <c r="G96" s="41"/>
      <c r="H96" s="87"/>
      <c r="I96" s="35"/>
      <c r="K96" s="98"/>
      <c r="L96" s="98"/>
      <c r="M96" s="35"/>
      <c r="N96" s="98"/>
      <c r="O96" s="98"/>
    </row>
    <row r="97" spans="2:15" s="88" customFormat="1">
      <c r="B97" s="34"/>
      <c r="C97" s="34"/>
      <c r="D97" s="90" t="s">
        <v>33</v>
      </c>
      <c r="E97" s="34" t="s">
        <v>32</v>
      </c>
      <c r="F97" s="86">
        <v>1</v>
      </c>
      <c r="G97" s="41"/>
      <c r="H97" s="87">
        <f>F97*G97</f>
        <v>0</v>
      </c>
      <c r="I97" s="35"/>
      <c r="K97" s="98"/>
      <c r="L97" s="98"/>
      <c r="M97" s="35"/>
      <c r="N97" s="98"/>
      <c r="O97" s="98"/>
    </row>
    <row r="98" spans="2:15" s="88" customFormat="1">
      <c r="B98" s="34"/>
      <c r="C98" s="34"/>
      <c r="D98" s="90"/>
      <c r="E98" s="34"/>
      <c r="F98" s="86"/>
      <c r="G98" s="41"/>
      <c r="H98" s="87"/>
      <c r="I98" s="35"/>
      <c r="K98" s="98"/>
      <c r="L98" s="98"/>
      <c r="M98" s="35"/>
      <c r="N98" s="98"/>
      <c r="O98" s="98"/>
    </row>
    <row r="99" spans="2:15" s="88" customFormat="1" ht="51">
      <c r="B99" s="34"/>
      <c r="C99" s="34"/>
      <c r="D99" s="121" t="s">
        <v>165</v>
      </c>
      <c r="E99" s="34" t="s">
        <v>32</v>
      </c>
      <c r="F99" s="86">
        <v>2</v>
      </c>
      <c r="G99" s="41"/>
      <c r="H99" s="87">
        <f>F99*G99</f>
        <v>0</v>
      </c>
      <c r="I99" s="35"/>
      <c r="K99" s="98"/>
      <c r="L99" s="98"/>
      <c r="M99" s="35"/>
      <c r="N99" s="98"/>
      <c r="O99" s="98"/>
    </row>
    <row r="100" spans="2:15" s="88" customFormat="1">
      <c r="B100" s="34"/>
      <c r="C100" s="34"/>
      <c r="D100" s="90"/>
      <c r="E100" s="34"/>
      <c r="F100" s="91"/>
      <c r="G100" s="17"/>
      <c r="H100" s="87"/>
      <c r="I100" s="35"/>
      <c r="K100" s="98"/>
      <c r="L100" s="98"/>
      <c r="M100" s="35"/>
      <c r="N100" s="98"/>
      <c r="O100" s="98"/>
    </row>
    <row r="101" spans="2:15" s="88" customFormat="1" ht="38.25">
      <c r="B101" s="32" t="s">
        <v>284</v>
      </c>
      <c r="C101" s="32"/>
      <c r="D101" s="35" t="s">
        <v>346</v>
      </c>
      <c r="E101" s="34"/>
      <c r="F101" s="91"/>
      <c r="G101" s="17"/>
      <c r="H101" s="87"/>
      <c r="I101" s="35"/>
      <c r="K101" s="98"/>
      <c r="L101" s="98"/>
      <c r="M101" s="35"/>
      <c r="N101" s="98"/>
      <c r="O101" s="98"/>
    </row>
    <row r="102" spans="2:15" s="88" customFormat="1">
      <c r="B102" s="34"/>
      <c r="C102" s="34"/>
      <c r="D102" s="90" t="s">
        <v>115</v>
      </c>
      <c r="E102" s="34" t="s">
        <v>19</v>
      </c>
      <c r="F102" s="91">
        <v>1</v>
      </c>
      <c r="G102" s="33"/>
      <c r="H102" s="87">
        <f>F102*G102</f>
        <v>0</v>
      </c>
      <c r="I102" s="35"/>
      <c r="K102" s="98"/>
      <c r="L102" s="98"/>
      <c r="M102" s="35"/>
      <c r="N102" s="98"/>
      <c r="O102" s="98"/>
    </row>
    <row r="103" spans="2:15" s="88" customFormat="1">
      <c r="B103" s="34"/>
      <c r="C103" s="34"/>
      <c r="D103" s="90" t="s">
        <v>65</v>
      </c>
      <c r="E103" s="34" t="s">
        <v>19</v>
      </c>
      <c r="F103" s="91">
        <v>3</v>
      </c>
      <c r="G103" s="33"/>
      <c r="H103" s="87">
        <f>F103*G103</f>
        <v>0</v>
      </c>
      <c r="I103" s="35"/>
      <c r="K103" s="98"/>
      <c r="L103" s="98"/>
      <c r="M103" s="35"/>
      <c r="N103" s="98"/>
      <c r="O103" s="98"/>
    </row>
    <row r="104" spans="2:15" s="88" customFormat="1">
      <c r="B104" s="34"/>
      <c r="C104" s="34"/>
      <c r="D104" s="90" t="s">
        <v>81</v>
      </c>
      <c r="E104" s="34" t="s">
        <v>19</v>
      </c>
      <c r="F104" s="91">
        <v>1</v>
      </c>
      <c r="G104" s="33"/>
      <c r="H104" s="87">
        <f>F104*G104</f>
        <v>0</v>
      </c>
      <c r="I104" s="35"/>
      <c r="K104" s="98"/>
      <c r="L104" s="98"/>
      <c r="M104" s="35"/>
      <c r="N104" s="98"/>
      <c r="O104" s="98"/>
    </row>
    <row r="105" spans="2:15" s="88" customFormat="1">
      <c r="B105" s="34"/>
      <c r="C105" s="34"/>
      <c r="D105" s="35"/>
      <c r="E105" s="34"/>
      <c r="F105" s="91"/>
      <c r="G105" s="232"/>
      <c r="H105" s="87"/>
      <c r="I105" s="35"/>
      <c r="K105" s="98"/>
      <c r="L105" s="98"/>
      <c r="M105" s="35"/>
      <c r="N105" s="98"/>
      <c r="O105" s="98"/>
    </row>
    <row r="106" spans="2:15" s="88" customFormat="1" ht="25.5">
      <c r="B106" s="34"/>
      <c r="C106" s="34"/>
      <c r="D106" s="35" t="s">
        <v>59</v>
      </c>
      <c r="E106" s="34" t="s">
        <v>19</v>
      </c>
      <c r="F106" s="91">
        <v>3</v>
      </c>
      <c r="G106" s="232"/>
      <c r="H106" s="87">
        <f>F106*G106</f>
        <v>0</v>
      </c>
      <c r="I106" s="95" t="s">
        <v>86</v>
      </c>
      <c r="K106" s="98"/>
      <c r="L106" s="98"/>
      <c r="M106" s="35"/>
      <c r="N106" s="98"/>
      <c r="O106" s="98"/>
    </row>
    <row r="107" spans="2:15" s="88" customFormat="1" ht="25.5">
      <c r="B107" s="34"/>
      <c r="C107" s="34"/>
      <c r="D107" s="35" t="s">
        <v>60</v>
      </c>
      <c r="E107" s="34" t="s">
        <v>19</v>
      </c>
      <c r="F107" s="91">
        <v>2</v>
      </c>
      <c r="G107" s="232"/>
      <c r="H107" s="87">
        <f>F107*G107</f>
        <v>0</v>
      </c>
      <c r="I107" s="95" t="s">
        <v>86</v>
      </c>
      <c r="K107" s="98"/>
      <c r="L107" s="98"/>
      <c r="M107" s="35"/>
      <c r="N107" s="98"/>
      <c r="O107" s="98"/>
    </row>
    <row r="108" spans="2:15" s="88" customFormat="1">
      <c r="B108" s="34"/>
      <c r="C108" s="34"/>
      <c r="D108" s="35"/>
      <c r="E108" s="34"/>
      <c r="F108" s="91"/>
      <c r="G108" s="232"/>
      <c r="H108" s="87"/>
      <c r="I108" s="35"/>
      <c r="K108" s="98"/>
      <c r="L108" s="98"/>
      <c r="M108" s="35"/>
      <c r="N108" s="98"/>
      <c r="O108" s="98"/>
    </row>
    <row r="109" spans="2:15" s="88" customFormat="1">
      <c r="B109" s="34"/>
      <c r="C109" s="34"/>
      <c r="D109" s="35" t="s">
        <v>34</v>
      </c>
      <c r="E109" s="34" t="s">
        <v>19</v>
      </c>
      <c r="F109" s="91">
        <v>3</v>
      </c>
      <c r="G109" s="232"/>
      <c r="H109" s="87">
        <f>F109*G109</f>
        <v>0</v>
      </c>
      <c r="I109" s="96"/>
      <c r="K109" s="98"/>
      <c r="L109" s="98"/>
      <c r="M109" s="35"/>
      <c r="N109" s="98"/>
      <c r="O109" s="98"/>
    </row>
    <row r="110" spans="2:15" s="88" customFormat="1">
      <c r="B110" s="34"/>
      <c r="C110" s="34"/>
      <c r="D110" s="35"/>
      <c r="E110" s="34"/>
      <c r="F110" s="91"/>
      <c r="G110" s="232"/>
      <c r="H110" s="87"/>
      <c r="I110" s="35"/>
      <c r="K110" s="98"/>
      <c r="L110" s="98"/>
      <c r="M110" s="35"/>
      <c r="N110" s="98"/>
      <c r="O110" s="98"/>
    </row>
    <row r="111" spans="2:15" s="88" customFormat="1">
      <c r="B111" s="34"/>
      <c r="C111" s="34"/>
      <c r="D111" s="35" t="s">
        <v>35</v>
      </c>
      <c r="E111" s="34" t="s">
        <v>19</v>
      </c>
      <c r="F111" s="86">
        <v>5</v>
      </c>
      <c r="G111" s="235"/>
      <c r="H111" s="87">
        <f>F111*G111</f>
        <v>0</v>
      </c>
      <c r="I111" s="96"/>
      <c r="K111" s="98"/>
      <c r="L111" s="98"/>
      <c r="M111" s="35"/>
      <c r="N111" s="98"/>
      <c r="O111" s="98"/>
    </row>
    <row r="112" spans="2:15" s="88" customFormat="1">
      <c r="B112" s="34"/>
      <c r="C112" s="34"/>
      <c r="D112" s="35"/>
      <c r="E112" s="34"/>
      <c r="F112" s="91"/>
      <c r="G112" s="232"/>
      <c r="H112" s="87"/>
      <c r="I112" s="35"/>
      <c r="K112" s="98"/>
      <c r="L112" s="98"/>
      <c r="M112" s="35"/>
      <c r="N112" s="98"/>
      <c r="O112" s="98"/>
    </row>
    <row r="113" spans="2:15" s="88" customFormat="1">
      <c r="B113" s="34"/>
      <c r="C113" s="34"/>
      <c r="D113" s="35" t="s">
        <v>120</v>
      </c>
      <c r="E113" s="34" t="s">
        <v>19</v>
      </c>
      <c r="F113" s="86">
        <v>1</v>
      </c>
      <c r="G113" s="235"/>
      <c r="H113" s="87">
        <f>F113*G113</f>
        <v>0</v>
      </c>
      <c r="I113" s="35"/>
      <c r="K113" s="98"/>
      <c r="L113" s="98"/>
      <c r="M113" s="35"/>
      <c r="N113" s="98"/>
      <c r="O113" s="98"/>
    </row>
    <row r="114" spans="2:15" s="88" customFormat="1">
      <c r="B114" s="34"/>
      <c r="C114" s="34"/>
      <c r="D114" s="35" t="s">
        <v>175</v>
      </c>
      <c r="E114" s="34" t="s">
        <v>19</v>
      </c>
      <c r="F114" s="86">
        <v>1</v>
      </c>
      <c r="G114" s="235"/>
      <c r="H114" s="87">
        <f>F114*G114</f>
        <v>0</v>
      </c>
      <c r="I114" s="35"/>
      <c r="K114" s="98"/>
      <c r="L114" s="98"/>
      <c r="M114" s="35"/>
      <c r="N114" s="98"/>
      <c r="O114" s="98"/>
    </row>
    <row r="115" spans="2:15" s="88" customFormat="1">
      <c r="B115" s="34"/>
      <c r="C115" s="34"/>
      <c r="D115" s="35"/>
      <c r="E115" s="34"/>
      <c r="F115" s="86"/>
      <c r="G115" s="235"/>
      <c r="H115" s="87"/>
      <c r="I115" s="35"/>
      <c r="K115" s="98"/>
      <c r="L115" s="98"/>
      <c r="M115" s="35"/>
      <c r="N115" s="98"/>
      <c r="O115" s="98"/>
    </row>
    <row r="116" spans="2:15" s="88" customFormat="1">
      <c r="B116" s="34"/>
      <c r="C116" s="34"/>
      <c r="D116" s="35" t="s">
        <v>176</v>
      </c>
      <c r="E116" s="34" t="s">
        <v>19</v>
      </c>
      <c r="F116" s="91">
        <v>1</v>
      </c>
      <c r="G116" s="33"/>
      <c r="H116" s="87">
        <f>F116*G116</f>
        <v>0</v>
      </c>
      <c r="I116" s="35"/>
      <c r="K116" s="98"/>
      <c r="L116" s="98"/>
      <c r="M116" s="35"/>
      <c r="N116" s="98"/>
      <c r="O116" s="98"/>
    </row>
    <row r="117" spans="2:15" s="88" customFormat="1">
      <c r="B117" s="34"/>
      <c r="C117" s="34"/>
      <c r="D117" s="35"/>
      <c r="E117" s="34"/>
      <c r="F117" s="91"/>
      <c r="G117" s="233"/>
      <c r="H117" s="87"/>
      <c r="I117" s="35"/>
      <c r="K117" s="98"/>
      <c r="L117" s="98"/>
      <c r="M117" s="35"/>
      <c r="N117" s="98"/>
      <c r="O117" s="98"/>
    </row>
    <row r="118" spans="2:15" s="88" customFormat="1">
      <c r="B118" s="34"/>
      <c r="C118" s="34"/>
      <c r="D118" s="35" t="s">
        <v>36</v>
      </c>
      <c r="E118" s="34" t="s">
        <v>19</v>
      </c>
      <c r="F118" s="91">
        <v>3</v>
      </c>
      <c r="G118" s="232"/>
      <c r="H118" s="87">
        <f>F118*G118</f>
        <v>0</v>
      </c>
      <c r="I118" s="35"/>
      <c r="K118" s="98"/>
      <c r="L118" s="98"/>
      <c r="M118" s="35"/>
      <c r="N118" s="98"/>
      <c r="O118" s="98"/>
    </row>
    <row r="119" spans="2:15" s="88" customFormat="1">
      <c r="B119" s="34"/>
      <c r="C119" s="34"/>
      <c r="D119" s="35" t="s">
        <v>117</v>
      </c>
      <c r="E119" s="34" t="s">
        <v>19</v>
      </c>
      <c r="F119" s="91">
        <v>2</v>
      </c>
      <c r="G119" s="232"/>
      <c r="H119" s="87">
        <f>F119*G119</f>
        <v>0</v>
      </c>
      <c r="I119" s="35"/>
      <c r="K119" s="98"/>
      <c r="L119" s="98"/>
      <c r="M119" s="35"/>
      <c r="N119" s="98"/>
      <c r="O119" s="98"/>
    </row>
    <row r="120" spans="2:15" s="88" customFormat="1">
      <c r="B120" s="34"/>
      <c r="C120" s="34"/>
      <c r="D120" s="35" t="s">
        <v>116</v>
      </c>
      <c r="E120" s="34" t="s">
        <v>19</v>
      </c>
      <c r="F120" s="91">
        <v>3</v>
      </c>
      <c r="G120" s="232"/>
      <c r="H120" s="87">
        <f>F120*G120</f>
        <v>0</v>
      </c>
      <c r="I120" s="35"/>
      <c r="K120" s="98"/>
      <c r="L120" s="98"/>
      <c r="M120" s="35"/>
      <c r="N120" s="98"/>
      <c r="O120" s="98"/>
    </row>
    <row r="121" spans="2:15" s="88" customFormat="1">
      <c r="B121" s="34"/>
      <c r="C121" s="34"/>
      <c r="D121" s="35"/>
      <c r="E121" s="34"/>
      <c r="F121" s="86"/>
      <c r="G121" s="235"/>
      <c r="H121" s="87"/>
      <c r="I121" s="35"/>
      <c r="K121" s="98"/>
      <c r="L121" s="98"/>
      <c r="M121" s="35"/>
      <c r="N121" s="98"/>
      <c r="O121" s="98"/>
    </row>
    <row r="122" spans="2:15" s="88" customFormat="1" ht="25.5">
      <c r="B122" s="34"/>
      <c r="C122" s="34"/>
      <c r="D122" s="35" t="s">
        <v>37</v>
      </c>
      <c r="E122" s="34" t="s">
        <v>19</v>
      </c>
      <c r="F122" s="86">
        <v>5</v>
      </c>
      <c r="G122" s="41"/>
      <c r="H122" s="87">
        <f>F122*G122</f>
        <v>0</v>
      </c>
      <c r="I122" s="95" t="s">
        <v>86</v>
      </c>
      <c r="K122" s="98"/>
      <c r="L122" s="98"/>
      <c r="M122" s="35"/>
      <c r="N122" s="98"/>
      <c r="O122" s="98"/>
    </row>
    <row r="123" spans="2:15" s="88" customFormat="1">
      <c r="B123" s="34"/>
      <c r="C123" s="34"/>
      <c r="D123" s="35"/>
      <c r="E123" s="34"/>
      <c r="F123" s="86"/>
      <c r="G123" s="235"/>
      <c r="H123" s="87"/>
      <c r="I123" s="35"/>
      <c r="K123" s="98"/>
      <c r="L123" s="98"/>
      <c r="M123" s="35"/>
      <c r="N123" s="98"/>
      <c r="O123" s="98"/>
    </row>
    <row r="124" spans="2:15" s="88" customFormat="1">
      <c r="B124" s="34"/>
      <c r="C124" s="34"/>
      <c r="D124" s="35" t="s">
        <v>67</v>
      </c>
      <c r="E124" s="34" t="s">
        <v>19</v>
      </c>
      <c r="F124" s="86">
        <v>2</v>
      </c>
      <c r="G124" s="41"/>
      <c r="H124" s="87">
        <f>F124*G124</f>
        <v>0</v>
      </c>
      <c r="I124" s="35"/>
      <c r="K124" s="98"/>
      <c r="L124" s="98"/>
      <c r="M124" s="35"/>
      <c r="N124" s="98"/>
      <c r="O124" s="98"/>
    </row>
    <row r="125" spans="2:15" s="88" customFormat="1">
      <c r="B125" s="34"/>
      <c r="C125" s="34"/>
      <c r="D125" s="90"/>
      <c r="E125" s="34"/>
      <c r="F125" s="91"/>
      <c r="G125" s="17"/>
      <c r="H125" s="87"/>
      <c r="I125" s="35"/>
      <c r="K125" s="98"/>
      <c r="L125" s="98"/>
      <c r="M125" s="35"/>
      <c r="N125" s="98"/>
      <c r="O125" s="98"/>
    </row>
    <row r="126" spans="2:15" s="88" customFormat="1" ht="51">
      <c r="B126" s="32" t="s">
        <v>285</v>
      </c>
      <c r="C126" s="32"/>
      <c r="D126" s="222" t="s">
        <v>371</v>
      </c>
      <c r="E126" s="34"/>
      <c r="F126" s="91"/>
      <c r="G126" s="17"/>
      <c r="H126" s="87"/>
      <c r="I126" s="35"/>
      <c r="K126" s="98"/>
      <c r="L126" s="98"/>
      <c r="M126" s="35"/>
      <c r="N126" s="98"/>
      <c r="O126" s="98"/>
    </row>
    <row r="127" spans="2:15" s="88" customFormat="1">
      <c r="B127" s="34"/>
      <c r="C127" s="34"/>
      <c r="D127" s="90" t="s">
        <v>122</v>
      </c>
      <c r="E127" s="34" t="s">
        <v>21</v>
      </c>
      <c r="F127" s="86">
        <v>8</v>
      </c>
      <c r="G127" s="41"/>
      <c r="H127" s="87">
        <f>F127*G127</f>
        <v>0</v>
      </c>
      <c r="I127" s="35" t="s">
        <v>125</v>
      </c>
      <c r="K127" s="98"/>
      <c r="L127" s="98"/>
      <c r="M127" s="35"/>
      <c r="N127" s="98"/>
      <c r="O127" s="98"/>
    </row>
    <row r="128" spans="2:15" s="88" customFormat="1">
      <c r="B128" s="39"/>
      <c r="C128" s="39"/>
      <c r="D128" s="35"/>
      <c r="E128" s="34"/>
      <c r="F128" s="86"/>
      <c r="G128" s="235"/>
      <c r="H128" s="87"/>
      <c r="K128" s="98"/>
      <c r="L128" s="98"/>
      <c r="M128" s="35"/>
      <c r="N128" s="98"/>
      <c r="O128" s="98"/>
    </row>
    <row r="129" spans="2:13" s="88" customFormat="1" ht="51">
      <c r="B129" s="39" t="s">
        <v>286</v>
      </c>
      <c r="C129" s="39"/>
      <c r="D129" s="35" t="s">
        <v>348</v>
      </c>
      <c r="E129" s="34"/>
      <c r="F129" s="86"/>
      <c r="G129" s="235"/>
      <c r="H129" s="87"/>
      <c r="M129" s="96"/>
    </row>
    <row r="130" spans="2:13" s="88" customFormat="1">
      <c r="B130" s="39"/>
      <c r="C130" s="39"/>
      <c r="D130" s="90" t="s">
        <v>68</v>
      </c>
      <c r="E130" s="34" t="s">
        <v>19</v>
      </c>
      <c r="F130" s="86">
        <v>13</v>
      </c>
      <c r="G130" s="235"/>
      <c r="H130" s="87">
        <f>SUM(F130*G130)</f>
        <v>0</v>
      </c>
      <c r="M130" s="96"/>
    </row>
    <row r="131" spans="2:13" s="88" customFormat="1">
      <c r="B131" s="39"/>
      <c r="C131" s="39"/>
      <c r="D131" s="90"/>
      <c r="E131" s="34"/>
      <c r="F131" s="86"/>
      <c r="G131" s="235"/>
      <c r="H131" s="87"/>
      <c r="M131" s="96"/>
    </row>
    <row r="132" spans="2:13" s="88" customFormat="1" ht="38.25">
      <c r="B132" s="39" t="s">
        <v>287</v>
      </c>
      <c r="C132" s="39"/>
      <c r="D132" s="35" t="s">
        <v>349</v>
      </c>
      <c r="E132" s="81" t="s">
        <v>19</v>
      </c>
      <c r="F132" s="93">
        <v>13</v>
      </c>
      <c r="G132" s="238"/>
      <c r="H132" s="94">
        <f>F132*G132</f>
        <v>0</v>
      </c>
      <c r="I132" s="95" t="s">
        <v>88</v>
      </c>
      <c r="M132" s="96"/>
    </row>
    <row r="133" spans="2:13" s="88" customFormat="1">
      <c r="B133" s="39"/>
      <c r="C133" s="39"/>
      <c r="D133" s="35"/>
      <c r="E133" s="34"/>
      <c r="F133" s="86"/>
      <c r="G133" s="41"/>
      <c r="H133" s="87"/>
      <c r="I133" s="35"/>
      <c r="M133" s="96"/>
    </row>
    <row r="134" spans="2:13" s="88" customFormat="1" ht="63.75">
      <c r="B134" s="39" t="s">
        <v>288</v>
      </c>
      <c r="C134" s="39"/>
      <c r="D134" s="44" t="s">
        <v>124</v>
      </c>
      <c r="E134" s="34"/>
      <c r="F134" s="86"/>
      <c r="G134" s="41"/>
      <c r="H134" s="87"/>
      <c r="I134" s="35"/>
      <c r="M134" s="96"/>
    </row>
    <row r="135" spans="2:13" s="88" customFormat="1">
      <c r="B135" s="39"/>
      <c r="C135" s="39"/>
      <c r="D135" s="44" t="s">
        <v>123</v>
      </c>
      <c r="E135" s="34" t="s">
        <v>101</v>
      </c>
      <c r="F135" s="86">
        <v>1</v>
      </c>
      <c r="G135" s="41"/>
      <c r="H135" s="87">
        <f>F135*G135</f>
        <v>0</v>
      </c>
      <c r="I135" s="35"/>
      <c r="M135" s="96"/>
    </row>
    <row r="136" spans="2:13" s="88" customFormat="1">
      <c r="B136" s="39"/>
      <c r="C136" s="39"/>
      <c r="D136" s="35"/>
      <c r="E136" s="34"/>
      <c r="F136" s="86"/>
      <c r="G136" s="235"/>
      <c r="H136" s="87"/>
      <c r="I136" s="35"/>
      <c r="M136" s="96"/>
    </row>
    <row r="137" spans="2:13" s="88" customFormat="1">
      <c r="B137" s="39"/>
      <c r="C137" s="39"/>
      <c r="D137" s="44"/>
      <c r="E137" s="34"/>
      <c r="F137" s="86"/>
      <c r="G137" s="41"/>
      <c r="H137" s="87"/>
      <c r="I137" s="35"/>
      <c r="M137" s="96"/>
    </row>
    <row r="138" spans="2:13" s="88" customFormat="1">
      <c r="B138" s="56"/>
      <c r="C138" s="57"/>
      <c r="D138" s="57" t="s">
        <v>352</v>
      </c>
      <c r="E138" s="260" t="s">
        <v>69</v>
      </c>
      <c r="F138" s="260"/>
      <c r="G138" s="260"/>
      <c r="H138" s="211">
        <f>SUM(H139:H156)</f>
        <v>0</v>
      </c>
      <c r="I138" s="58"/>
      <c r="M138" s="96"/>
    </row>
    <row r="139" spans="2:13" s="88" customFormat="1">
      <c r="B139" s="62"/>
      <c r="C139" s="62"/>
      <c r="D139" s="62"/>
      <c r="E139" s="62"/>
      <c r="F139" s="63"/>
      <c r="G139" s="63"/>
      <c r="H139" s="63"/>
      <c r="I139" s="62"/>
      <c r="M139" s="96"/>
    </row>
    <row r="140" spans="2:13" s="88" customFormat="1" ht="25.5">
      <c r="B140" s="29" t="s">
        <v>297</v>
      </c>
      <c r="C140" s="122"/>
      <c r="D140" s="90" t="s">
        <v>169</v>
      </c>
      <c r="E140" s="109" t="s">
        <v>170</v>
      </c>
      <c r="F140" s="91">
        <v>2</v>
      </c>
      <c r="G140" s="210"/>
      <c r="H140" s="87">
        <f>F140*G140</f>
        <v>0</v>
      </c>
      <c r="I140" s="62"/>
      <c r="M140" s="96"/>
    </row>
    <row r="141" spans="2:13" s="88" customFormat="1">
      <c r="B141" s="29"/>
      <c r="C141" s="122"/>
      <c r="D141" s="90"/>
      <c r="E141" s="109"/>
      <c r="F141" s="91"/>
      <c r="G141" s="210"/>
      <c r="H141" s="87"/>
      <c r="I141" s="62"/>
      <c r="M141" s="96"/>
    </row>
    <row r="142" spans="2:13" s="88" customFormat="1" ht="38.25">
      <c r="B142" s="29" t="s">
        <v>298</v>
      </c>
      <c r="C142" s="122"/>
      <c r="D142" s="90" t="s">
        <v>171</v>
      </c>
      <c r="E142" s="109" t="s">
        <v>22</v>
      </c>
      <c r="F142" s="91">
        <f>82*0.25</f>
        <v>20.5</v>
      </c>
      <c r="G142" s="210"/>
      <c r="H142" s="87">
        <f>F142*G142</f>
        <v>0</v>
      </c>
      <c r="I142" s="62"/>
      <c r="M142" s="96"/>
    </row>
    <row r="143" spans="2:13" s="88" customFormat="1">
      <c r="B143" s="29"/>
      <c r="C143" s="122"/>
      <c r="D143" s="90"/>
      <c r="E143" s="109"/>
      <c r="F143" s="91"/>
      <c r="G143" s="210"/>
      <c r="H143" s="87"/>
      <c r="I143" s="62"/>
      <c r="M143" s="96"/>
    </row>
    <row r="144" spans="2:13" s="88" customFormat="1" ht="25.5">
      <c r="B144" s="29" t="s">
        <v>320</v>
      </c>
      <c r="C144" s="122"/>
      <c r="D144" s="90" t="s">
        <v>172</v>
      </c>
      <c r="E144" s="109" t="s">
        <v>22</v>
      </c>
      <c r="F144" s="91">
        <f>82*0.3</f>
        <v>24.599999999999998</v>
      </c>
      <c r="G144" s="210"/>
      <c r="H144" s="87">
        <f>F144*G144</f>
        <v>0</v>
      </c>
      <c r="I144" s="62"/>
      <c r="M144" s="96"/>
    </row>
    <row r="145" spans="2:13" s="88" customFormat="1">
      <c r="B145" s="29"/>
      <c r="C145" s="32"/>
      <c r="D145" s="90"/>
      <c r="E145" s="34"/>
      <c r="F145" s="91"/>
      <c r="G145" s="210"/>
      <c r="H145" s="87"/>
      <c r="I145" s="62"/>
      <c r="M145" s="96"/>
    </row>
    <row r="146" spans="2:13" s="88" customFormat="1" ht="25.5">
      <c r="B146" s="29" t="s">
        <v>321</v>
      </c>
      <c r="C146" s="32"/>
      <c r="D146" s="90" t="s">
        <v>134</v>
      </c>
      <c r="E146" s="34" t="s">
        <v>19</v>
      </c>
      <c r="F146" s="91">
        <v>1</v>
      </c>
      <c r="G146" s="210"/>
      <c r="H146" s="87">
        <f>F146*G146</f>
        <v>0</v>
      </c>
      <c r="I146" s="62"/>
      <c r="M146" s="96"/>
    </row>
    <row r="147" spans="2:13" s="88" customFormat="1">
      <c r="B147" s="29"/>
      <c r="C147" s="32"/>
      <c r="D147" s="90"/>
      <c r="E147" s="34"/>
      <c r="F147" s="91"/>
      <c r="G147" s="210"/>
      <c r="H147" s="87"/>
      <c r="I147" s="62"/>
      <c r="M147" s="96"/>
    </row>
    <row r="148" spans="2:13" s="88" customFormat="1">
      <c r="B148" s="29" t="s">
        <v>322</v>
      </c>
      <c r="C148" s="32"/>
      <c r="D148" s="90" t="s">
        <v>71</v>
      </c>
      <c r="E148" s="34" t="s">
        <v>20</v>
      </c>
      <c r="F148" s="91">
        <f>F30</f>
        <v>82</v>
      </c>
      <c r="G148" s="210"/>
      <c r="H148" s="87">
        <f>F148*G148</f>
        <v>0</v>
      </c>
      <c r="I148" s="62"/>
      <c r="M148" s="96"/>
    </row>
    <row r="149" spans="2:13" s="88" customFormat="1">
      <c r="B149" s="29"/>
      <c r="C149" s="62"/>
      <c r="D149" s="62"/>
      <c r="E149" s="62"/>
      <c r="F149" s="63"/>
      <c r="G149" s="210"/>
      <c r="H149" s="63"/>
      <c r="I149" s="62"/>
      <c r="M149" s="96"/>
    </row>
    <row r="150" spans="2:13" s="88" customFormat="1" ht="38.25">
      <c r="B150" s="29" t="s">
        <v>323</v>
      </c>
      <c r="C150" s="32"/>
      <c r="D150" s="90" t="s">
        <v>70</v>
      </c>
      <c r="E150" s="34" t="s">
        <v>20</v>
      </c>
      <c r="F150" s="91">
        <f>F148</f>
        <v>82</v>
      </c>
      <c r="G150" s="210"/>
      <c r="H150" s="87">
        <f>F150*G150</f>
        <v>0</v>
      </c>
      <c r="I150" s="62"/>
      <c r="M150" s="96"/>
    </row>
    <row r="151" spans="2:13" s="88" customFormat="1">
      <c r="B151" s="32"/>
      <c r="C151" s="32"/>
      <c r="D151" s="90"/>
      <c r="E151" s="34"/>
      <c r="F151" s="91"/>
      <c r="G151" s="210"/>
      <c r="H151" s="87"/>
      <c r="I151" s="62"/>
      <c r="M151" s="96"/>
    </row>
    <row r="152" spans="2:13" s="88" customFormat="1" ht="51">
      <c r="B152" s="32" t="s">
        <v>324</v>
      </c>
      <c r="C152" s="32"/>
      <c r="D152" s="90" t="s">
        <v>72</v>
      </c>
      <c r="E152" s="34" t="s">
        <v>20</v>
      </c>
      <c r="F152" s="91">
        <f>F150</f>
        <v>82</v>
      </c>
      <c r="G152" s="210"/>
      <c r="H152" s="87">
        <f>F152*G152</f>
        <v>0</v>
      </c>
      <c r="I152" s="62"/>
      <c r="M152" s="96"/>
    </row>
    <row r="153" spans="2:13" s="88" customFormat="1">
      <c r="B153" s="32"/>
      <c r="C153" s="32"/>
      <c r="D153" s="90"/>
      <c r="E153" s="34"/>
      <c r="F153" s="91"/>
      <c r="G153" s="210"/>
      <c r="H153" s="87"/>
      <c r="I153" s="62"/>
      <c r="M153" s="96"/>
    </row>
    <row r="154" spans="2:13" s="88" customFormat="1">
      <c r="B154" s="32"/>
      <c r="C154" s="32"/>
      <c r="D154" s="90"/>
      <c r="E154" s="34"/>
      <c r="F154" s="91"/>
      <c r="G154" s="210"/>
      <c r="H154" s="87"/>
      <c r="I154" s="62"/>
      <c r="M154" s="96"/>
    </row>
    <row r="155" spans="2:13" s="88" customFormat="1">
      <c r="B155" s="32" t="s">
        <v>356</v>
      </c>
      <c r="C155" s="32"/>
      <c r="D155" s="90" t="s">
        <v>73</v>
      </c>
      <c r="E155" s="34" t="s">
        <v>20</v>
      </c>
      <c r="F155" s="91">
        <v>137</v>
      </c>
      <c r="G155" s="210"/>
      <c r="H155" s="87">
        <f>F155*G155</f>
        <v>0</v>
      </c>
      <c r="I155" s="62"/>
      <c r="M155" s="96"/>
    </row>
    <row r="156" spans="2:13" s="88" customFormat="1">
      <c r="B156" s="32"/>
      <c r="C156" s="32"/>
      <c r="D156" s="90"/>
      <c r="E156" s="34"/>
      <c r="F156" s="91"/>
      <c r="G156" s="33"/>
      <c r="H156" s="87"/>
      <c r="I156" s="62"/>
      <c r="M156" s="96"/>
    </row>
    <row r="157" spans="2:13">
      <c r="B157" s="56"/>
      <c r="C157" s="57"/>
      <c r="D157" s="57" t="s">
        <v>353</v>
      </c>
      <c r="E157" s="57"/>
      <c r="F157" s="260" t="s">
        <v>12</v>
      </c>
      <c r="G157" s="260"/>
      <c r="H157" s="211">
        <f>SUM(H159:H171)</f>
        <v>0</v>
      </c>
      <c r="I157" s="58"/>
    </row>
    <row r="158" spans="2:13">
      <c r="D158" s="3"/>
      <c r="G158" s="17"/>
      <c r="H158" s="21"/>
      <c r="I158" s="35"/>
    </row>
    <row r="159" spans="2:13" s="10" customFormat="1">
      <c r="B159" s="29" t="s">
        <v>299</v>
      </c>
      <c r="C159" s="32"/>
      <c r="D159" s="90" t="s">
        <v>23</v>
      </c>
      <c r="E159" s="31" t="s">
        <v>24</v>
      </c>
      <c r="F159" s="91">
        <v>10</v>
      </c>
      <c r="G159" s="210"/>
      <c r="H159" s="87">
        <f>F159*G159</f>
        <v>0</v>
      </c>
      <c r="M159" s="216"/>
    </row>
    <row r="160" spans="2:13" s="10" customFormat="1">
      <c r="B160" s="29"/>
      <c r="C160" s="32"/>
      <c r="D160" s="90"/>
      <c r="E160" s="31"/>
      <c r="F160" s="91"/>
      <c r="G160" s="210"/>
      <c r="H160" s="87"/>
      <c r="M160" s="216"/>
    </row>
    <row r="161" spans="2:13" s="10" customFormat="1">
      <c r="B161" s="29" t="s">
        <v>325</v>
      </c>
      <c r="C161" s="32"/>
      <c r="D161" s="90" t="s">
        <v>39</v>
      </c>
      <c r="E161" s="31" t="s">
        <v>24</v>
      </c>
      <c r="F161" s="91">
        <v>10</v>
      </c>
      <c r="G161" s="210"/>
      <c r="H161" s="87">
        <f>F161*G161</f>
        <v>0</v>
      </c>
      <c r="M161" s="216"/>
    </row>
    <row r="162" spans="2:13" s="204" customFormat="1">
      <c r="B162" s="29"/>
      <c r="C162" s="32"/>
      <c r="D162" s="90"/>
      <c r="E162" s="31"/>
      <c r="F162" s="91"/>
      <c r="G162" s="210"/>
      <c r="H162" s="87"/>
      <c r="I162" s="92"/>
    </row>
    <row r="163" spans="2:13" s="10" customFormat="1" ht="25.5">
      <c r="B163" s="29" t="s">
        <v>357</v>
      </c>
      <c r="C163" s="32"/>
      <c r="D163" s="90" t="s">
        <v>51</v>
      </c>
      <c r="E163" s="31" t="s">
        <v>21</v>
      </c>
      <c r="F163" s="86">
        <v>275</v>
      </c>
      <c r="G163" s="210"/>
      <c r="H163" s="87">
        <f>F163*G163</f>
        <v>0</v>
      </c>
      <c r="M163" s="216"/>
    </row>
    <row r="164" spans="2:13" s="10" customFormat="1">
      <c r="B164" s="29"/>
      <c r="C164" s="32"/>
      <c r="D164" s="90"/>
      <c r="E164" s="31"/>
      <c r="F164" s="86"/>
      <c r="G164" s="210"/>
      <c r="H164" s="87"/>
      <c r="M164" s="216"/>
    </row>
    <row r="165" spans="2:13" s="10" customFormat="1" ht="25.5">
      <c r="B165" s="29" t="s">
        <v>358</v>
      </c>
      <c r="C165" s="32"/>
      <c r="D165" s="90" t="s">
        <v>52</v>
      </c>
      <c r="E165" s="31" t="s">
        <v>25</v>
      </c>
      <c r="F165" s="86">
        <v>1</v>
      </c>
      <c r="G165" s="210"/>
      <c r="H165" s="87">
        <f>F165*G165</f>
        <v>0</v>
      </c>
      <c r="M165" s="216"/>
    </row>
    <row r="166" spans="2:13" s="10" customFormat="1">
      <c r="B166" s="29"/>
      <c r="C166" s="32"/>
      <c r="D166" s="90"/>
      <c r="E166" s="31"/>
      <c r="F166" s="86"/>
      <c r="G166" s="210"/>
      <c r="H166" s="87"/>
      <c r="M166" s="216"/>
    </row>
    <row r="167" spans="2:13" s="10" customFormat="1" ht="25.5">
      <c r="B167" s="29" t="s">
        <v>360</v>
      </c>
      <c r="C167" s="32"/>
      <c r="D167" s="90" t="s">
        <v>48</v>
      </c>
      <c r="E167" s="31" t="s">
        <v>21</v>
      </c>
      <c r="F167" s="86">
        <v>275</v>
      </c>
      <c r="G167" s="210"/>
      <c r="H167" s="87">
        <f>F167*G167</f>
        <v>0</v>
      </c>
      <c r="M167" s="216"/>
    </row>
    <row r="168" spans="2:13" s="10" customFormat="1">
      <c r="B168" s="29"/>
      <c r="C168" s="32"/>
      <c r="D168" s="90"/>
      <c r="E168" s="31"/>
      <c r="F168" s="86"/>
      <c r="G168" s="210"/>
      <c r="H168" s="87"/>
      <c r="M168" s="216"/>
    </row>
    <row r="169" spans="2:13" s="10" customFormat="1" ht="38.25">
      <c r="B169" s="29" t="s">
        <v>359</v>
      </c>
      <c r="C169" s="32"/>
      <c r="D169" s="90" t="s">
        <v>53</v>
      </c>
      <c r="E169" s="31" t="s">
        <v>25</v>
      </c>
      <c r="F169" s="86">
        <v>1</v>
      </c>
      <c r="G169" s="210"/>
      <c r="H169" s="87">
        <f>F169*G169</f>
        <v>0</v>
      </c>
      <c r="M169" s="216"/>
    </row>
    <row r="170" spans="2:13" s="10" customFormat="1">
      <c r="B170" s="29"/>
      <c r="C170" s="32"/>
      <c r="D170" s="90"/>
      <c r="E170" s="31"/>
      <c r="F170" s="86"/>
      <c r="G170" s="210"/>
      <c r="H170" s="87"/>
      <c r="M170" s="216"/>
    </row>
    <row r="171" spans="2:13" s="10" customFormat="1" ht="25.5">
      <c r="B171" s="29" t="s">
        <v>361</v>
      </c>
      <c r="C171" s="32"/>
      <c r="D171" s="90" t="s">
        <v>95</v>
      </c>
      <c r="E171" s="31" t="s">
        <v>25</v>
      </c>
      <c r="F171" s="86">
        <v>1</v>
      </c>
      <c r="G171" s="210"/>
      <c r="H171" s="87">
        <f>F171*G171</f>
        <v>0</v>
      </c>
      <c r="M171" s="216"/>
    </row>
    <row r="172" spans="2:13">
      <c r="D172" s="35"/>
      <c r="H172" s="87"/>
      <c r="I172" s="35"/>
    </row>
    <row r="173" spans="2:13">
      <c r="B173" s="56"/>
      <c r="C173" s="57"/>
      <c r="D173" s="57" t="s">
        <v>354</v>
      </c>
      <c r="E173" s="57"/>
      <c r="F173" s="260" t="s">
        <v>46</v>
      </c>
      <c r="G173" s="260"/>
      <c r="H173" s="211">
        <f>SUM(H175:H177)</f>
        <v>0</v>
      </c>
      <c r="I173" s="58"/>
    </row>
    <row r="174" spans="2:13">
      <c r="D174" s="3"/>
      <c r="G174" s="17"/>
      <c r="H174" s="87"/>
      <c r="I174" s="35"/>
    </row>
    <row r="175" spans="2:13" s="99" customFormat="1" ht="25.5">
      <c r="B175" s="34" t="s">
        <v>326</v>
      </c>
      <c r="C175" s="39"/>
      <c r="D175" s="90" t="s">
        <v>44</v>
      </c>
      <c r="E175" s="109" t="s">
        <v>20</v>
      </c>
      <c r="F175" s="86">
        <f>F177*2</f>
        <v>550</v>
      </c>
      <c r="G175" s="210"/>
      <c r="H175" s="87">
        <f>F175*G175</f>
        <v>0</v>
      </c>
      <c r="I175" s="108"/>
      <c r="M175" s="217"/>
    </row>
    <row r="176" spans="2:13" s="99" customFormat="1">
      <c r="B176" s="34"/>
      <c r="C176" s="39"/>
      <c r="D176" s="90"/>
      <c r="E176" s="109"/>
      <c r="F176" s="86"/>
      <c r="G176" s="210"/>
      <c r="H176" s="87"/>
      <c r="I176" s="108"/>
      <c r="M176" s="217"/>
    </row>
    <row r="177" spans="2:13" s="99" customFormat="1">
      <c r="B177" s="34" t="s">
        <v>362</v>
      </c>
      <c r="C177" s="39"/>
      <c r="D177" s="90" t="s">
        <v>45</v>
      </c>
      <c r="E177" s="109" t="s">
        <v>21</v>
      </c>
      <c r="F177" s="86">
        <f>F16</f>
        <v>275</v>
      </c>
      <c r="G177" s="210"/>
      <c r="H177" s="87">
        <f>F177*G177</f>
        <v>0</v>
      </c>
      <c r="I177" s="108"/>
      <c r="M177" s="217"/>
    </row>
    <row r="178" spans="2:13">
      <c r="D178" s="35"/>
      <c r="G178" s="210"/>
      <c r="H178" s="87"/>
      <c r="I178" s="35"/>
    </row>
    <row r="179" spans="2:13">
      <c r="B179" s="56"/>
      <c r="C179" s="57"/>
      <c r="D179" s="57" t="s">
        <v>355</v>
      </c>
      <c r="E179" s="260" t="s">
        <v>26</v>
      </c>
      <c r="F179" s="260"/>
      <c r="G179" s="260"/>
      <c r="H179" s="202">
        <f>H181</f>
        <v>0</v>
      </c>
      <c r="I179" s="58"/>
    </row>
    <row r="180" spans="2:13">
      <c r="D180" s="3"/>
      <c r="G180" s="17"/>
      <c r="H180" s="87"/>
      <c r="I180" s="35"/>
    </row>
    <row r="181" spans="2:13" s="10" customFormat="1" ht="25.5">
      <c r="B181" s="29" t="s">
        <v>363</v>
      </c>
      <c r="C181" s="32"/>
      <c r="D181" s="90" t="s">
        <v>47</v>
      </c>
      <c r="E181" s="104" t="s">
        <v>25</v>
      </c>
      <c r="F181" s="91">
        <v>0.1</v>
      </c>
      <c r="G181" s="210">
        <f>SUM(E184:E190)</f>
        <v>0</v>
      </c>
      <c r="H181" s="87">
        <f>F181*G181</f>
        <v>0</v>
      </c>
      <c r="I181" s="103"/>
      <c r="M181" s="216"/>
    </row>
    <row r="182" spans="2:13" ht="51" customHeight="1">
      <c r="D182" s="3"/>
      <c r="H182" s="87"/>
      <c r="I182" s="35"/>
    </row>
    <row r="183" spans="2:13">
      <c r="D183" s="3"/>
      <c r="H183" s="87"/>
      <c r="I183" s="35"/>
    </row>
    <row r="184" spans="2:13">
      <c r="D184" s="26" t="str">
        <f>D12</f>
        <v>1 PREDDELA</v>
      </c>
      <c r="E184" s="27">
        <f>H12</f>
        <v>0</v>
      </c>
    </row>
    <row r="185" spans="2:13">
      <c r="D185" s="26" t="str">
        <f>D32</f>
        <v>2 ZEMELJSKA DELA IN TEMELJENJE</v>
      </c>
      <c r="E185" s="27">
        <f>H32</f>
        <v>0</v>
      </c>
    </row>
    <row r="186" spans="2:13">
      <c r="D186" s="64" t="str">
        <f>D80</f>
        <v>3 JAŠKI</v>
      </c>
      <c r="E186" s="27">
        <f>H80</f>
        <v>0</v>
      </c>
    </row>
    <row r="187" spans="2:13">
      <c r="D187" s="64" t="str">
        <f>D84</f>
        <v xml:space="preserve">4 MONTAŽNA DELA </v>
      </c>
      <c r="E187" s="27">
        <f>H84</f>
        <v>0</v>
      </c>
    </row>
    <row r="188" spans="2:13">
      <c r="D188" s="64" t="str">
        <f>D138</f>
        <v>6 VOZIŠČNE KONSTRUKCIJE</v>
      </c>
      <c r="E188" s="27">
        <f>H138</f>
        <v>0</v>
      </c>
    </row>
    <row r="189" spans="2:13">
      <c r="D189" s="24" t="str">
        <f>D157</f>
        <v>7 TUJE STORITVE</v>
      </c>
      <c r="E189" s="25">
        <f>H157</f>
        <v>0</v>
      </c>
    </row>
    <row r="190" spans="2:13">
      <c r="D190" s="30" t="str">
        <f>D173</f>
        <v>8 ZAKLJUČNA DELA</v>
      </c>
      <c r="E190" s="25">
        <f>H173</f>
        <v>0</v>
      </c>
    </row>
    <row r="191" spans="2:13">
      <c r="D191" s="30" t="str">
        <f>D179</f>
        <v>9 NEPREDVIDENA DELA</v>
      </c>
      <c r="E191" s="25">
        <f>H179</f>
        <v>0</v>
      </c>
    </row>
    <row r="192" spans="2:13">
      <c r="D192" s="37"/>
      <c r="E192" s="36"/>
    </row>
    <row r="193" spans="2:9">
      <c r="D193" s="54" t="s">
        <v>14</v>
      </c>
      <c r="E193" s="55">
        <f>+SUM(E184:E191)</f>
        <v>0</v>
      </c>
    </row>
    <row r="194" spans="2:9">
      <c r="D194" s="28"/>
      <c r="E194" s="49"/>
    </row>
    <row r="195" spans="2:9">
      <c r="D195" s="30" t="s">
        <v>74</v>
      </c>
      <c r="E195" s="50">
        <f>0.22*E193</f>
        <v>0</v>
      </c>
    </row>
    <row r="196" spans="2:9">
      <c r="D196" s="28"/>
      <c r="E196" s="49"/>
    </row>
    <row r="197" spans="2:9">
      <c r="D197" s="48" t="s">
        <v>15</v>
      </c>
      <c r="E197" s="51">
        <f>+SUM(E193:E195)</f>
        <v>0</v>
      </c>
    </row>
    <row r="198" spans="2:9">
      <c r="D198" s="65"/>
      <c r="E198" s="66"/>
    </row>
    <row r="199" spans="2:9">
      <c r="H199" s="146" t="s">
        <v>341</v>
      </c>
    </row>
    <row r="200" spans="2:9">
      <c r="B200" s="47"/>
      <c r="C200" s="47"/>
      <c r="D200" s="97"/>
      <c r="E200" s="97"/>
      <c r="F200" s="46"/>
      <c r="G200" s="17"/>
      <c r="H200" s="143"/>
      <c r="I200" s="97"/>
    </row>
    <row r="201" spans="2:9" ht="18" customHeight="1">
      <c r="F201" s="46"/>
      <c r="H201" s="146" t="s">
        <v>342</v>
      </c>
    </row>
  </sheetData>
  <mergeCells count="13">
    <mergeCell ref="C3:H3"/>
    <mergeCell ref="C4:D4"/>
    <mergeCell ref="C5:F5"/>
    <mergeCell ref="C6:F6"/>
    <mergeCell ref="D8:H8"/>
    <mergeCell ref="F12:G12"/>
    <mergeCell ref="E138:G138"/>
    <mergeCell ref="F157:G157"/>
    <mergeCell ref="F173:G173"/>
    <mergeCell ref="E179:G179"/>
    <mergeCell ref="F80:G80"/>
    <mergeCell ref="E32:G32"/>
    <mergeCell ref="F84:G84"/>
  </mergeCells>
  <pageMargins left="0.78740157480314965" right="0.39370078740157483" top="0.98425196850393704" bottom="0.78740157480314965" header="0" footer="0.19685039370078741"/>
  <pageSetup paperSize="9" scale="85" orientation="landscape" r:id="rId1"/>
  <headerFooter>
    <oddFooter>&amp;CStran &amp;P od &amp;N</oddFooter>
  </headerFooter>
  <rowBreaks count="4" manualBreakCount="4">
    <brk id="21" min="1" max="8" man="1"/>
    <brk id="30" min="1" max="8" man="1"/>
    <brk id="83" min="1" max="8" man="1"/>
    <brk id="171" min="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rgb="FF92D050"/>
  </sheetPr>
  <dimension ref="A1:R179"/>
  <sheetViews>
    <sheetView showZeros="0" zoomScaleNormal="100" zoomScaleSheetLayoutView="100" workbookViewId="0">
      <pane ySplit="10" topLeftCell="A11" activePane="bottomLeft" state="frozen"/>
      <selection activeCell="I86" sqref="A1:IV65536"/>
      <selection pane="bottomLeft" activeCell="G20" sqref="G16:G20"/>
    </sheetView>
  </sheetViews>
  <sheetFormatPr defaultRowHeight="12.75"/>
  <cols>
    <col min="1" max="1" width="9.140625" style="29"/>
    <col min="2" max="3" width="10.7109375" style="29" customWidth="1"/>
    <col min="4" max="4" width="51.140625" style="44" customWidth="1"/>
    <col min="5" max="5" width="13.7109375" style="29" customWidth="1"/>
    <col min="6" max="6" width="12.7109375" style="91" customWidth="1"/>
    <col min="7" max="7" width="15.7109375" style="33" customWidth="1"/>
    <col min="8" max="8" width="15.7109375" style="100" customWidth="1"/>
    <col min="9" max="9" width="21.7109375" style="44" customWidth="1"/>
    <col min="10" max="12" width="9.140625" style="97"/>
    <col min="13" max="13" width="45.7109375" style="213" customWidth="1"/>
    <col min="14" max="16384" width="9.140625" style="97"/>
  </cols>
  <sheetData>
    <row r="1" spans="1:13" ht="5.25" customHeight="1"/>
    <row r="2" spans="1:13" hidden="1">
      <c r="B2" s="10" t="s">
        <v>16</v>
      </c>
      <c r="C2" s="42" t="s">
        <v>91</v>
      </c>
      <c r="D2" s="98"/>
      <c r="E2" s="99"/>
      <c r="F2" s="86"/>
    </row>
    <row r="3" spans="1:13" s="101" customFormat="1" ht="15" hidden="1" customHeight="1">
      <c r="A3" s="10"/>
      <c r="B3" s="10" t="s">
        <v>62</v>
      </c>
      <c r="C3" s="248" t="s">
        <v>89</v>
      </c>
      <c r="D3" s="248"/>
      <c r="E3" s="248"/>
      <c r="F3" s="248"/>
      <c r="G3" s="261"/>
      <c r="H3" s="261"/>
      <c r="M3" s="44"/>
    </row>
    <row r="4" spans="1:13" s="101" customFormat="1" ht="12.75" hidden="1" customHeight="1">
      <c r="A4" s="10"/>
      <c r="B4" s="10"/>
      <c r="C4" s="248" t="s">
        <v>63</v>
      </c>
      <c r="D4" s="248"/>
      <c r="E4" s="60"/>
      <c r="F4" s="60"/>
      <c r="G4" s="102"/>
      <c r="H4" s="100"/>
      <c r="M4" s="44"/>
    </row>
    <row r="5" spans="1:13" s="101" customFormat="1" ht="12.75" hidden="1" customHeight="1">
      <c r="A5" s="10"/>
      <c r="B5" s="10" t="s">
        <v>54</v>
      </c>
      <c r="C5" s="248" t="s">
        <v>90</v>
      </c>
      <c r="D5" s="251"/>
      <c r="E5" s="251"/>
      <c r="F5" s="251"/>
      <c r="G5" s="102"/>
      <c r="H5" s="100"/>
      <c r="M5" s="44"/>
    </row>
    <row r="6" spans="1:13" s="101" customFormat="1" hidden="1">
      <c r="A6" s="10"/>
      <c r="B6" s="10" t="s">
        <v>17</v>
      </c>
      <c r="C6" s="252" t="s">
        <v>85</v>
      </c>
      <c r="D6" s="252"/>
      <c r="E6" s="252"/>
      <c r="F6" s="252"/>
      <c r="G6" s="102"/>
      <c r="H6" s="100"/>
      <c r="M6" s="44"/>
    </row>
    <row r="7" spans="1:13" s="101" customFormat="1" hidden="1">
      <c r="A7" s="10"/>
      <c r="B7" s="10" t="s">
        <v>18</v>
      </c>
      <c r="C7" s="11" t="s">
        <v>230</v>
      </c>
      <c r="D7" s="11"/>
      <c r="E7" s="11"/>
      <c r="F7" s="11"/>
      <c r="G7" s="102"/>
      <c r="H7" s="100"/>
      <c r="M7" s="44"/>
    </row>
    <row r="8" spans="1:13" s="101" customFormat="1" ht="72.75" hidden="1" customHeight="1">
      <c r="A8" s="10"/>
      <c r="C8" s="11"/>
      <c r="D8" s="262" t="s">
        <v>177</v>
      </c>
      <c r="E8" s="262"/>
      <c r="F8" s="262"/>
      <c r="G8" s="262"/>
      <c r="H8" s="262"/>
      <c r="M8" s="44"/>
    </row>
    <row r="9" spans="1:13" s="5" customFormat="1" ht="149.25" hidden="1" customHeight="1">
      <c r="A9" s="6"/>
      <c r="B9" s="6"/>
      <c r="C9" s="6"/>
      <c r="D9" s="1"/>
      <c r="E9" s="6"/>
      <c r="F9" s="12"/>
      <c r="G9" s="15"/>
      <c r="H9" s="19"/>
      <c r="I9" s="1"/>
      <c r="M9" s="214"/>
    </row>
    <row r="10" spans="1:13" s="23" customFormat="1" ht="32.1" customHeight="1" thickBot="1">
      <c r="A10" s="218"/>
      <c r="B10" s="59" t="s">
        <v>0</v>
      </c>
      <c r="C10" s="59" t="s">
        <v>4</v>
      </c>
      <c r="D10" s="59" t="s">
        <v>2</v>
      </c>
      <c r="E10" s="59" t="s">
        <v>5</v>
      </c>
      <c r="F10" s="59" t="s">
        <v>1</v>
      </c>
      <c r="G10" s="59" t="s">
        <v>6</v>
      </c>
      <c r="H10" s="59" t="s">
        <v>13</v>
      </c>
      <c r="I10" s="59" t="s">
        <v>3</v>
      </c>
    </row>
    <row r="11" spans="1:13" s="7" customFormat="1" ht="15">
      <c r="A11" s="219"/>
      <c r="B11" s="8"/>
      <c r="C11" s="8"/>
      <c r="D11" s="9"/>
      <c r="E11" s="8"/>
      <c r="F11" s="13"/>
      <c r="G11" s="16"/>
      <c r="H11" s="20"/>
      <c r="I11" s="9"/>
      <c r="M11" s="215"/>
    </row>
    <row r="12" spans="1:13">
      <c r="B12" s="56"/>
      <c r="C12" s="57"/>
      <c r="D12" s="57" t="s">
        <v>7</v>
      </c>
      <c r="E12" s="57"/>
      <c r="F12" s="260" t="s">
        <v>10</v>
      </c>
      <c r="G12" s="260"/>
      <c r="H12" s="202">
        <f>SUM(H16:H34)</f>
        <v>0</v>
      </c>
      <c r="I12" s="58"/>
    </row>
    <row r="13" spans="1:13" s="88" customFormat="1">
      <c r="A13" s="34"/>
      <c r="B13" s="34"/>
      <c r="C13" s="34"/>
      <c r="D13" s="3"/>
      <c r="E13" s="34"/>
      <c r="F13" s="86"/>
      <c r="M13" s="96"/>
    </row>
    <row r="14" spans="1:13">
      <c r="B14" s="52"/>
      <c r="C14" s="52"/>
      <c r="D14" s="52" t="s">
        <v>8</v>
      </c>
      <c r="E14" s="52"/>
      <c r="F14" s="52"/>
      <c r="G14" s="52"/>
      <c r="H14" s="52"/>
      <c r="I14" s="52"/>
    </row>
    <row r="15" spans="1:13">
      <c r="D15" s="2"/>
      <c r="G15" s="97"/>
      <c r="H15" s="88"/>
      <c r="I15" s="88"/>
    </row>
    <row r="16" spans="1:13" s="10" customFormat="1" ht="63.75">
      <c r="A16" s="103"/>
      <c r="B16" s="32" t="s">
        <v>257</v>
      </c>
      <c r="C16" s="32"/>
      <c r="D16" s="90" t="s">
        <v>166</v>
      </c>
      <c r="E16" s="104" t="s">
        <v>21</v>
      </c>
      <c r="F16" s="105">
        <v>60</v>
      </c>
      <c r="G16" s="230"/>
      <c r="H16" s="107">
        <f>F16*G16</f>
        <v>0</v>
      </c>
      <c r="I16" s="103"/>
      <c r="M16" s="216"/>
    </row>
    <row r="17" spans="1:13" s="10" customFormat="1">
      <c r="A17" s="103"/>
      <c r="B17" s="32"/>
      <c r="C17" s="32"/>
      <c r="D17" s="90"/>
      <c r="E17" s="104"/>
      <c r="F17" s="105"/>
      <c r="G17" s="230"/>
      <c r="H17" s="107"/>
      <c r="I17" s="103"/>
      <c r="M17" s="216"/>
    </row>
    <row r="18" spans="1:13" s="10" customFormat="1" ht="38.25">
      <c r="A18" s="103"/>
      <c r="B18" s="32" t="s">
        <v>258</v>
      </c>
      <c r="C18" s="32"/>
      <c r="D18" s="90" t="s">
        <v>27</v>
      </c>
      <c r="E18" s="29" t="s">
        <v>19</v>
      </c>
      <c r="F18" s="105">
        <v>6</v>
      </c>
      <c r="G18" s="230"/>
      <c r="H18" s="107">
        <f>F18*G18</f>
        <v>0</v>
      </c>
      <c r="I18" s="103"/>
      <c r="M18" s="216"/>
    </row>
    <row r="19" spans="1:13" s="10" customFormat="1">
      <c r="A19" s="103"/>
      <c r="B19" s="32"/>
      <c r="C19" s="32"/>
      <c r="D19" s="90"/>
      <c r="E19" s="29"/>
      <c r="F19" s="105"/>
      <c r="G19" s="230"/>
      <c r="H19" s="107"/>
      <c r="I19" s="103"/>
      <c r="M19" s="216"/>
    </row>
    <row r="20" spans="1:13" s="10" customFormat="1" ht="89.25">
      <c r="A20" s="103"/>
      <c r="B20" s="32" t="s">
        <v>259</v>
      </c>
      <c r="C20" s="32"/>
      <c r="D20" s="90" t="s">
        <v>167</v>
      </c>
      <c r="E20" s="104" t="s">
        <v>19</v>
      </c>
      <c r="F20" s="105">
        <v>4</v>
      </c>
      <c r="G20" s="230"/>
      <c r="H20" s="107">
        <f>F20*G20</f>
        <v>0</v>
      </c>
      <c r="I20" s="103"/>
      <c r="M20" s="216"/>
    </row>
    <row r="21" spans="1:13" s="10" customFormat="1">
      <c r="A21" s="103"/>
      <c r="B21" s="32"/>
      <c r="C21" s="32"/>
      <c r="D21" s="90"/>
      <c r="E21" s="104"/>
      <c r="F21" s="105"/>
      <c r="G21" s="106"/>
      <c r="H21" s="107"/>
      <c r="I21" s="103"/>
      <c r="M21" s="216"/>
    </row>
    <row r="22" spans="1:13" s="10" customFormat="1">
      <c r="A22" s="103"/>
      <c r="B22" s="52"/>
      <c r="C22" s="52"/>
      <c r="D22" s="52" t="s">
        <v>38</v>
      </c>
      <c r="E22" s="52"/>
      <c r="F22" s="52"/>
      <c r="G22" s="52"/>
      <c r="H22" s="52"/>
      <c r="I22" s="52"/>
      <c r="M22" s="216"/>
    </row>
    <row r="23" spans="1:13" s="10" customFormat="1">
      <c r="A23" s="103"/>
      <c r="B23" s="32"/>
      <c r="C23" s="32"/>
      <c r="D23" s="90"/>
      <c r="E23" s="104"/>
      <c r="F23" s="105"/>
      <c r="G23" s="106"/>
      <c r="H23" s="107"/>
      <c r="I23" s="103"/>
      <c r="M23" s="216"/>
    </row>
    <row r="24" spans="1:13" s="10" customFormat="1" ht="63.75">
      <c r="A24" s="103"/>
      <c r="B24" s="32" t="s">
        <v>260</v>
      </c>
      <c r="C24" s="32"/>
      <c r="D24" s="90" t="s">
        <v>168</v>
      </c>
      <c r="E24" s="29" t="s">
        <v>19</v>
      </c>
      <c r="F24" s="105">
        <v>1</v>
      </c>
      <c r="G24" s="210"/>
      <c r="H24" s="107">
        <f>F24*G24</f>
        <v>0</v>
      </c>
      <c r="I24" s="103"/>
      <c r="M24" s="216"/>
    </row>
    <row r="25" spans="1:13" s="10" customFormat="1">
      <c r="A25" s="103"/>
      <c r="B25" s="32"/>
      <c r="C25" s="32"/>
      <c r="D25" s="61"/>
      <c r="E25" s="29"/>
      <c r="F25" s="105"/>
      <c r="G25" s="210"/>
      <c r="H25" s="107"/>
      <c r="I25" s="103"/>
      <c r="M25" s="216"/>
    </row>
    <row r="26" spans="1:13" s="10" customFormat="1" ht="25.5">
      <c r="A26" s="103"/>
      <c r="B26" s="32" t="s">
        <v>261</v>
      </c>
      <c r="C26" s="32"/>
      <c r="D26" s="90" t="s">
        <v>217</v>
      </c>
      <c r="E26" s="104" t="s">
        <v>21</v>
      </c>
      <c r="F26" s="105">
        <v>20</v>
      </c>
      <c r="G26" s="230"/>
      <c r="H26" s="107">
        <f>F26*G26</f>
        <v>0</v>
      </c>
      <c r="I26" s="103"/>
      <c r="M26" s="216"/>
    </row>
    <row r="27" spans="1:13" s="10" customFormat="1">
      <c r="A27" s="103"/>
      <c r="B27" s="32"/>
      <c r="C27" s="32"/>
      <c r="D27" s="61"/>
      <c r="E27" s="29"/>
      <c r="F27" s="105"/>
      <c r="G27" s="230"/>
      <c r="H27" s="107"/>
      <c r="I27" s="103"/>
      <c r="M27" s="216"/>
    </row>
    <row r="28" spans="1:13" s="10" customFormat="1" ht="25.5">
      <c r="A28" s="103"/>
      <c r="B28" s="32" t="s">
        <v>300</v>
      </c>
      <c r="C28" s="32"/>
      <c r="D28" s="90" t="s">
        <v>131</v>
      </c>
      <c r="E28" s="104" t="s">
        <v>20</v>
      </c>
      <c r="F28" s="105">
        <v>10</v>
      </c>
      <c r="G28" s="230"/>
      <c r="H28" s="107">
        <f>F28*G28</f>
        <v>0</v>
      </c>
      <c r="I28" s="103"/>
      <c r="M28" s="216"/>
    </row>
    <row r="29" spans="1:13" s="10" customFormat="1">
      <c r="A29" s="103"/>
      <c r="B29" s="32"/>
      <c r="C29" s="32"/>
      <c r="D29" s="61"/>
      <c r="E29" s="29"/>
      <c r="F29" s="105"/>
      <c r="G29" s="230"/>
      <c r="H29" s="107"/>
      <c r="I29" s="103"/>
      <c r="M29" s="216"/>
    </row>
    <row r="30" spans="1:13" s="10" customFormat="1" ht="25.5">
      <c r="A30" s="103"/>
      <c r="B30" s="32" t="s">
        <v>301</v>
      </c>
      <c r="C30" s="32"/>
      <c r="D30" s="90" t="s">
        <v>132</v>
      </c>
      <c r="E30" s="104" t="s">
        <v>21</v>
      </c>
      <c r="F30" s="105">
        <v>10</v>
      </c>
      <c r="G30" s="230"/>
      <c r="H30" s="107">
        <f>F30*G30</f>
        <v>0</v>
      </c>
      <c r="I30" s="103"/>
      <c r="M30" s="216"/>
    </row>
    <row r="31" spans="1:13" s="10" customFormat="1">
      <c r="A31" s="103"/>
      <c r="B31" s="32"/>
      <c r="C31" s="32"/>
      <c r="D31" s="61"/>
      <c r="E31" s="29"/>
      <c r="F31" s="105"/>
      <c r="G31" s="230"/>
      <c r="H31" s="107"/>
      <c r="I31" s="103"/>
      <c r="M31" s="216"/>
    </row>
    <row r="32" spans="1:13" s="10" customFormat="1" ht="38.25">
      <c r="A32" s="103"/>
      <c r="B32" s="32" t="s">
        <v>302</v>
      </c>
      <c r="C32" s="32"/>
      <c r="D32" s="90" t="s">
        <v>133</v>
      </c>
      <c r="E32" s="104" t="s">
        <v>19</v>
      </c>
      <c r="F32" s="105">
        <v>2</v>
      </c>
      <c r="G32" s="230"/>
      <c r="H32" s="107">
        <f>F32*G32</f>
        <v>0</v>
      </c>
      <c r="I32" s="103"/>
      <c r="M32" s="216"/>
    </row>
    <row r="33" spans="1:13" s="10" customFormat="1">
      <c r="A33" s="103"/>
      <c r="B33" s="39"/>
      <c r="C33" s="32"/>
      <c r="D33" s="90"/>
      <c r="E33" s="104"/>
      <c r="F33" s="105"/>
      <c r="G33" s="230"/>
      <c r="H33" s="107"/>
      <c r="I33" s="103"/>
      <c r="M33" s="216"/>
    </row>
    <row r="34" spans="1:13" s="10" customFormat="1" ht="25.5">
      <c r="A34" s="103"/>
      <c r="B34" s="32" t="s">
        <v>314</v>
      </c>
      <c r="C34" s="32"/>
      <c r="D34" s="90" t="s">
        <v>215</v>
      </c>
      <c r="E34" s="104" t="s">
        <v>20</v>
      </c>
      <c r="F34" s="105">
        <v>90</v>
      </c>
      <c r="G34" s="230"/>
      <c r="H34" s="107">
        <f>F34*G34</f>
        <v>0</v>
      </c>
      <c r="I34" s="103"/>
      <c r="M34" s="216"/>
    </row>
    <row r="35" spans="1:13" s="7" customFormat="1" ht="15">
      <c r="A35" s="219"/>
      <c r="B35" s="8"/>
      <c r="C35" s="8"/>
      <c r="D35" s="9"/>
      <c r="E35" s="8"/>
      <c r="F35" s="13"/>
      <c r="G35" s="16"/>
      <c r="H35" s="20"/>
      <c r="I35" s="9"/>
      <c r="M35" s="215"/>
    </row>
    <row r="36" spans="1:13">
      <c r="A36" s="220"/>
      <c r="B36" s="56"/>
      <c r="C36" s="57"/>
      <c r="D36" s="57" t="s">
        <v>9</v>
      </c>
      <c r="E36" s="260" t="s">
        <v>11</v>
      </c>
      <c r="F36" s="260"/>
      <c r="G36" s="260"/>
      <c r="H36" s="202">
        <f>+SUM(H37:H68)</f>
        <v>0</v>
      </c>
      <c r="I36" s="58"/>
    </row>
    <row r="37" spans="1:13" s="88" customFormat="1">
      <c r="A37" s="112"/>
      <c r="B37" s="112"/>
      <c r="C37" s="112"/>
      <c r="D37" s="4"/>
      <c r="E37" s="112"/>
      <c r="F37" s="86"/>
      <c r="G37" s="18"/>
      <c r="H37" s="22"/>
      <c r="I37" s="35"/>
      <c r="M37" s="96"/>
    </row>
    <row r="38" spans="1:13" s="10" customFormat="1" ht="63.75">
      <c r="B38" s="29" t="s">
        <v>262</v>
      </c>
      <c r="C38" s="32"/>
      <c r="D38" s="90" t="s">
        <v>250</v>
      </c>
      <c r="E38" s="32" t="s">
        <v>22</v>
      </c>
      <c r="F38" s="86">
        <v>96</v>
      </c>
      <c r="G38" s="210"/>
      <c r="H38" s="87">
        <f>F38*G38</f>
        <v>0</v>
      </c>
      <c r="M38" s="216"/>
    </row>
    <row r="39" spans="1:13" s="10" customFormat="1">
      <c r="B39" s="29"/>
      <c r="C39" s="32"/>
      <c r="D39" s="90"/>
      <c r="E39" s="32"/>
      <c r="F39" s="86"/>
      <c r="G39" s="210"/>
      <c r="H39" s="87"/>
      <c r="M39" s="216"/>
    </row>
    <row r="40" spans="1:13" s="10" customFormat="1" ht="63.75">
      <c r="B40" s="29" t="s">
        <v>263</v>
      </c>
      <c r="C40" s="32"/>
      <c r="D40" s="90" t="s">
        <v>251</v>
      </c>
      <c r="E40" s="32" t="s">
        <v>22</v>
      </c>
      <c r="F40" s="86">
        <v>24</v>
      </c>
      <c r="G40" s="210"/>
      <c r="H40" s="87">
        <f>F40*G40</f>
        <v>0</v>
      </c>
      <c r="M40" s="216"/>
    </row>
    <row r="41" spans="1:13" s="10" customFormat="1">
      <c r="B41" s="29"/>
      <c r="C41" s="32"/>
      <c r="D41" s="90"/>
      <c r="E41" s="32"/>
      <c r="F41" s="86"/>
      <c r="G41" s="210"/>
      <c r="H41" s="87"/>
      <c r="I41" s="46"/>
      <c r="M41" s="216"/>
    </row>
    <row r="42" spans="1:13" s="10" customFormat="1" ht="38.25">
      <c r="B42" s="29" t="s">
        <v>264</v>
      </c>
      <c r="C42" s="32"/>
      <c r="D42" s="90" t="s">
        <v>28</v>
      </c>
      <c r="E42" s="32" t="s">
        <v>20</v>
      </c>
      <c r="F42" s="86">
        <v>60</v>
      </c>
      <c r="G42" s="231"/>
      <c r="H42" s="87">
        <f>F42*G42</f>
        <v>0</v>
      </c>
      <c r="M42" s="216"/>
    </row>
    <row r="43" spans="1:13" s="10" customFormat="1">
      <c r="B43" s="29"/>
      <c r="C43" s="32"/>
      <c r="D43" s="90"/>
      <c r="E43" s="32"/>
      <c r="F43" s="86"/>
      <c r="G43" s="231"/>
      <c r="H43" s="87"/>
      <c r="M43" s="216"/>
    </row>
    <row r="44" spans="1:13" s="10" customFormat="1" ht="63.75">
      <c r="B44" s="29" t="s">
        <v>265</v>
      </c>
      <c r="C44" s="32"/>
      <c r="D44" s="90" t="s">
        <v>29</v>
      </c>
      <c r="E44" s="32" t="s">
        <v>22</v>
      </c>
      <c r="F44" s="86">
        <v>10</v>
      </c>
      <c r="G44" s="231"/>
      <c r="H44" s="87">
        <f>F44*G44</f>
        <v>0</v>
      </c>
      <c r="M44" s="216"/>
    </row>
    <row r="45" spans="1:13" s="10" customFormat="1">
      <c r="B45" s="29"/>
      <c r="C45" s="32"/>
      <c r="D45" s="90"/>
      <c r="E45" s="32"/>
      <c r="F45" s="86"/>
      <c r="G45" s="231"/>
      <c r="H45" s="87"/>
      <c r="M45" s="216"/>
    </row>
    <row r="46" spans="1:13" s="10" customFormat="1" ht="63.75">
      <c r="B46" s="29" t="s">
        <v>266</v>
      </c>
      <c r="C46" s="32"/>
      <c r="D46" s="90" t="s">
        <v>64</v>
      </c>
      <c r="E46" s="32" t="s">
        <v>22</v>
      </c>
      <c r="F46" s="86">
        <v>25</v>
      </c>
      <c r="G46" s="231"/>
      <c r="H46" s="87">
        <f>F46*G46</f>
        <v>0</v>
      </c>
      <c r="M46" s="216"/>
    </row>
    <row r="47" spans="1:13" s="10" customFormat="1">
      <c r="B47" s="29"/>
      <c r="C47" s="32"/>
      <c r="D47" s="90"/>
      <c r="E47" s="32"/>
      <c r="F47" s="86"/>
      <c r="G47" s="231"/>
      <c r="H47" s="87"/>
      <c r="M47" s="216"/>
    </row>
    <row r="48" spans="1:13" s="10" customFormat="1" ht="76.5">
      <c r="B48" s="29" t="s">
        <v>267</v>
      </c>
      <c r="C48" s="32"/>
      <c r="D48" s="90" t="s">
        <v>110</v>
      </c>
      <c r="E48" s="32" t="s">
        <v>22</v>
      </c>
      <c r="F48" s="86">
        <v>35</v>
      </c>
      <c r="G48" s="231"/>
      <c r="H48" s="87">
        <f>F48*G48</f>
        <v>0</v>
      </c>
      <c r="I48" s="53" t="s">
        <v>232</v>
      </c>
      <c r="M48" s="216"/>
    </row>
    <row r="49" spans="2:13" s="10" customFormat="1">
      <c r="B49" s="29"/>
      <c r="C49" s="32"/>
      <c r="D49" s="90"/>
      <c r="E49" s="32"/>
      <c r="F49" s="86"/>
      <c r="G49" s="231"/>
      <c r="H49" s="87"/>
      <c r="M49" s="216"/>
    </row>
    <row r="50" spans="2:13" s="10" customFormat="1" ht="38.25">
      <c r="B50" s="29" t="s">
        <v>268</v>
      </c>
      <c r="C50" s="32"/>
      <c r="D50" s="90" t="s">
        <v>108</v>
      </c>
      <c r="E50" s="32" t="s">
        <v>22</v>
      </c>
      <c r="F50" s="86">
        <v>20</v>
      </c>
      <c r="G50" s="231"/>
      <c r="H50" s="87">
        <f>F50*G50</f>
        <v>0</v>
      </c>
      <c r="I50" s="85" t="s">
        <v>107</v>
      </c>
      <c r="M50" s="216"/>
    </row>
    <row r="51" spans="2:13" s="10" customFormat="1">
      <c r="B51" s="29"/>
      <c r="C51" s="32"/>
      <c r="D51" s="90"/>
      <c r="E51" s="32"/>
      <c r="F51" s="86"/>
      <c r="G51" s="231"/>
      <c r="H51" s="87"/>
      <c r="I51" s="46"/>
      <c r="M51" s="216"/>
    </row>
    <row r="52" spans="2:13" s="10" customFormat="1" ht="25.5">
      <c r="B52" s="29" t="s">
        <v>269</v>
      </c>
      <c r="C52" s="32"/>
      <c r="D52" s="84" t="s">
        <v>109</v>
      </c>
      <c r="E52" s="32" t="s">
        <v>20</v>
      </c>
      <c r="F52" s="86">
        <v>16</v>
      </c>
      <c r="G52" s="231"/>
      <c r="H52" s="87">
        <f>F52*G52</f>
        <v>0</v>
      </c>
      <c r="M52" s="216"/>
    </row>
    <row r="53" spans="2:13" s="10" customFormat="1">
      <c r="B53" s="29"/>
      <c r="C53" s="32"/>
      <c r="D53" s="90"/>
      <c r="E53" s="32"/>
      <c r="F53" s="86"/>
      <c r="G53" s="231"/>
      <c r="H53" s="87"/>
      <c r="M53" s="216"/>
    </row>
    <row r="54" spans="2:13" s="10" customFormat="1" ht="25.5">
      <c r="B54" s="29" t="s">
        <v>270</v>
      </c>
      <c r="C54" s="32"/>
      <c r="D54" s="90" t="s">
        <v>103</v>
      </c>
      <c r="E54" s="32" t="s">
        <v>22</v>
      </c>
      <c r="F54" s="86">
        <v>4</v>
      </c>
      <c r="G54" s="231"/>
      <c r="H54" s="87">
        <f>F54*G54</f>
        <v>0</v>
      </c>
      <c r="M54" s="216"/>
    </row>
    <row r="55" spans="2:13" s="10" customFormat="1">
      <c r="B55" s="29"/>
      <c r="C55" s="32"/>
      <c r="D55" s="90"/>
      <c r="E55" s="32"/>
      <c r="F55" s="86"/>
      <c r="G55" s="231"/>
      <c r="H55" s="87"/>
      <c r="M55" s="216"/>
    </row>
    <row r="56" spans="2:13" s="10" customFormat="1" ht="25.5">
      <c r="B56" s="29" t="s">
        <v>271</v>
      </c>
      <c r="C56" s="32"/>
      <c r="D56" s="84" t="s">
        <v>104</v>
      </c>
      <c r="E56" s="32" t="s">
        <v>22</v>
      </c>
      <c r="F56" s="86">
        <v>36</v>
      </c>
      <c r="G56" s="231"/>
      <c r="H56" s="87">
        <f>F56*G56</f>
        <v>0</v>
      </c>
      <c r="I56" s="53" t="s">
        <v>105</v>
      </c>
      <c r="M56" s="216"/>
    </row>
    <row r="57" spans="2:13" s="10" customFormat="1">
      <c r="B57" s="29"/>
      <c r="C57" s="32"/>
      <c r="D57" s="90"/>
      <c r="E57" s="32"/>
      <c r="F57" s="86"/>
      <c r="G57" s="231"/>
      <c r="H57" s="87"/>
      <c r="M57" s="216"/>
    </row>
    <row r="58" spans="2:13" s="10" customFormat="1" ht="25.5">
      <c r="B58" s="29" t="s">
        <v>272</v>
      </c>
      <c r="C58" s="32"/>
      <c r="D58" s="84" t="s">
        <v>111</v>
      </c>
      <c r="E58" s="32" t="s">
        <v>101</v>
      </c>
      <c r="F58" s="86">
        <v>1</v>
      </c>
      <c r="G58" s="231"/>
      <c r="H58" s="87">
        <f>F58*G58</f>
        <v>0</v>
      </c>
      <c r="I58" s="53" t="s">
        <v>106</v>
      </c>
      <c r="M58" s="216"/>
    </row>
    <row r="59" spans="2:13" s="10" customFormat="1">
      <c r="B59" s="29"/>
      <c r="C59" s="32"/>
      <c r="D59" s="90"/>
      <c r="E59" s="32"/>
      <c r="F59" s="86"/>
      <c r="G59" s="231"/>
      <c r="H59" s="87"/>
      <c r="I59" s="53"/>
      <c r="M59" s="216"/>
    </row>
    <row r="60" spans="2:13" s="10" customFormat="1" ht="25.5">
      <c r="B60" s="29" t="s">
        <v>273</v>
      </c>
      <c r="C60" s="32"/>
      <c r="D60" s="115" t="s">
        <v>98</v>
      </c>
      <c r="E60" s="32" t="s">
        <v>97</v>
      </c>
      <c r="F60" s="86">
        <v>10</v>
      </c>
      <c r="G60" s="231"/>
      <c r="H60" s="87">
        <f>F60*G60</f>
        <v>0</v>
      </c>
      <c r="I60" s="46"/>
      <c r="M60" s="216"/>
    </row>
    <row r="61" spans="2:13" s="10" customFormat="1">
      <c r="B61" s="29"/>
      <c r="C61" s="32"/>
      <c r="D61" s="90"/>
      <c r="E61" s="32"/>
      <c r="F61" s="86"/>
      <c r="G61" s="231"/>
      <c r="H61" s="87"/>
      <c r="I61" s="53"/>
      <c r="M61" s="216"/>
    </row>
    <row r="62" spans="2:13" s="10" customFormat="1" ht="38.25">
      <c r="B62" s="32" t="s">
        <v>274</v>
      </c>
      <c r="C62" s="32"/>
      <c r="D62" s="90" t="s">
        <v>249</v>
      </c>
      <c r="E62" s="32" t="s">
        <v>22</v>
      </c>
      <c r="F62" s="86">
        <f>F38-F44-F46-16</f>
        <v>45</v>
      </c>
      <c r="G62" s="231"/>
      <c r="H62" s="87">
        <f>F62*G62</f>
        <v>0</v>
      </c>
      <c r="I62" s="53" t="s">
        <v>114</v>
      </c>
      <c r="M62" s="216"/>
    </row>
    <row r="63" spans="2:13" s="10" customFormat="1">
      <c r="B63" s="112"/>
      <c r="C63" s="32"/>
      <c r="D63" s="90"/>
      <c r="E63" s="32"/>
      <c r="F63" s="86"/>
      <c r="G63" s="231"/>
      <c r="H63" s="87"/>
      <c r="M63" s="216"/>
    </row>
    <row r="64" spans="2:13" s="10" customFormat="1" ht="38.25">
      <c r="B64" s="29" t="s">
        <v>303</v>
      </c>
      <c r="C64" s="32"/>
      <c r="D64" s="90" t="s">
        <v>94</v>
      </c>
      <c r="E64" s="32" t="s">
        <v>25</v>
      </c>
      <c r="F64" s="86">
        <v>3</v>
      </c>
      <c r="G64" s="231"/>
      <c r="H64" s="87">
        <f>F64*G64</f>
        <v>0</v>
      </c>
      <c r="M64" s="216"/>
    </row>
    <row r="65" spans="1:18" s="10" customFormat="1">
      <c r="B65" s="29"/>
      <c r="C65" s="32"/>
      <c r="D65" s="38"/>
      <c r="E65" s="32"/>
      <c r="F65" s="86"/>
      <c r="G65" s="231"/>
      <c r="H65" s="87"/>
      <c r="M65" s="216"/>
    </row>
    <row r="66" spans="1:18" s="10" customFormat="1" ht="51">
      <c r="B66" s="29" t="s">
        <v>304</v>
      </c>
      <c r="C66" s="32"/>
      <c r="D66" s="124" t="s">
        <v>185</v>
      </c>
      <c r="E66" s="32" t="s">
        <v>101</v>
      </c>
      <c r="F66" s="117">
        <v>1</v>
      </c>
      <c r="G66" s="232"/>
      <c r="H66" s="87">
        <f>F66*G66</f>
        <v>0</v>
      </c>
      <c r="M66" s="216"/>
    </row>
    <row r="67" spans="1:18" s="10" customFormat="1">
      <c r="B67" s="112"/>
      <c r="C67" s="32"/>
      <c r="D67" s="38"/>
      <c r="E67" s="32"/>
      <c r="F67" s="86"/>
      <c r="G67" s="231"/>
      <c r="H67" s="87"/>
      <c r="M67" s="216"/>
    </row>
    <row r="68" spans="1:18" s="10" customFormat="1" ht="25.5">
      <c r="B68" s="29" t="s">
        <v>305</v>
      </c>
      <c r="C68" s="32"/>
      <c r="D68" s="116" t="s">
        <v>40</v>
      </c>
      <c r="E68" s="32" t="s">
        <v>21</v>
      </c>
      <c r="F68" s="117">
        <f>F16</f>
        <v>60</v>
      </c>
      <c r="G68" s="232"/>
      <c r="H68" s="87">
        <f>F68*G68</f>
        <v>0</v>
      </c>
      <c r="M68" s="216"/>
    </row>
    <row r="69" spans="1:18" s="88" customFormat="1">
      <c r="A69" s="112"/>
      <c r="B69" s="112"/>
      <c r="C69" s="112"/>
      <c r="D69" s="118"/>
      <c r="E69" s="112"/>
      <c r="F69" s="119"/>
      <c r="G69" s="113"/>
      <c r="H69" s="120"/>
      <c r="I69" s="35"/>
      <c r="M69" s="96"/>
    </row>
    <row r="70" spans="1:18" s="88" customFormat="1">
      <c r="A70" s="112"/>
      <c r="B70" s="56"/>
      <c r="C70" s="57"/>
      <c r="D70" s="57" t="s">
        <v>99</v>
      </c>
      <c r="E70" s="57"/>
      <c r="F70" s="260" t="s">
        <v>100</v>
      </c>
      <c r="G70" s="260"/>
      <c r="H70" s="202">
        <f>SUM(H71:H72)</f>
        <v>0</v>
      </c>
      <c r="I70" s="58"/>
      <c r="M70" s="96"/>
    </row>
    <row r="71" spans="1:18" s="88" customFormat="1">
      <c r="A71" s="112"/>
      <c r="B71" s="112"/>
      <c r="C71" s="112"/>
      <c r="D71" s="118"/>
      <c r="E71" s="112"/>
      <c r="F71" s="119"/>
      <c r="G71" s="113"/>
      <c r="H71" s="120"/>
      <c r="I71" s="35"/>
      <c r="M71" s="96"/>
    </row>
    <row r="72" spans="1:18" s="88" customFormat="1" ht="81.75" customHeight="1">
      <c r="A72" s="112"/>
      <c r="B72" s="32" t="s">
        <v>275</v>
      </c>
      <c r="C72" s="112"/>
      <c r="D72" s="125" t="s">
        <v>113</v>
      </c>
      <c r="E72" s="82" t="s">
        <v>101</v>
      </c>
      <c r="F72" s="123">
        <v>1</v>
      </c>
      <c r="G72" s="210"/>
      <c r="H72" s="114">
        <f>F72*G72</f>
        <v>0</v>
      </c>
      <c r="I72" s="83" t="s">
        <v>102</v>
      </c>
      <c r="M72" s="96"/>
    </row>
    <row r="73" spans="1:18" s="88" customFormat="1">
      <c r="A73" s="112"/>
      <c r="B73" s="32"/>
      <c r="C73" s="112"/>
      <c r="D73" s="125"/>
      <c r="E73" s="82"/>
      <c r="F73" s="123"/>
      <c r="G73" s="203"/>
      <c r="H73" s="114"/>
      <c r="I73" s="83"/>
      <c r="M73" s="96"/>
    </row>
    <row r="74" spans="1:18" s="88" customFormat="1">
      <c r="A74" s="34"/>
      <c r="B74" s="56"/>
      <c r="C74" s="57"/>
      <c r="D74" s="57" t="s">
        <v>364</v>
      </c>
      <c r="E74" s="57"/>
      <c r="F74" s="260" t="s">
        <v>351</v>
      </c>
      <c r="G74" s="260"/>
      <c r="H74" s="202">
        <f>SUM(H76:H107)</f>
        <v>0</v>
      </c>
      <c r="I74" s="58"/>
      <c r="M74" s="96"/>
    </row>
    <row r="75" spans="1:18" s="88" customFormat="1">
      <c r="A75" s="34"/>
      <c r="B75" s="34"/>
      <c r="C75" s="34"/>
      <c r="D75" s="3"/>
      <c r="E75" s="34"/>
      <c r="F75" s="91"/>
      <c r="G75" s="17"/>
      <c r="H75" s="87"/>
      <c r="I75" s="35"/>
      <c r="M75" s="96"/>
    </row>
    <row r="76" spans="1:18" s="88" customFormat="1" ht="51">
      <c r="A76" s="34"/>
      <c r="B76" s="32" t="s">
        <v>282</v>
      </c>
      <c r="C76" s="32"/>
      <c r="D76" s="35" t="s">
        <v>344</v>
      </c>
      <c r="E76" s="34"/>
      <c r="F76" s="86"/>
      <c r="G76" s="210"/>
      <c r="H76" s="87"/>
      <c r="I76" s="95" t="s">
        <v>86</v>
      </c>
      <c r="K76" s="98"/>
      <c r="L76" s="98"/>
      <c r="M76" s="35"/>
      <c r="N76" s="98"/>
      <c r="O76" s="98"/>
      <c r="P76" s="98"/>
      <c r="Q76" s="98"/>
      <c r="R76" s="98"/>
    </row>
    <row r="77" spans="1:18" s="88" customFormat="1">
      <c r="A77" s="34"/>
      <c r="B77" s="32"/>
      <c r="C77" s="32"/>
      <c r="D77" s="90" t="s">
        <v>68</v>
      </c>
      <c r="E77" s="34" t="s">
        <v>21</v>
      </c>
      <c r="F77" s="86">
        <f>F16</f>
        <v>60</v>
      </c>
      <c r="G77" s="41"/>
      <c r="H77" s="87">
        <f>F77*G77</f>
        <v>0</v>
      </c>
      <c r="I77" s="35"/>
      <c r="K77" s="98"/>
      <c r="L77" s="98"/>
      <c r="M77" s="35"/>
      <c r="N77" s="98"/>
      <c r="O77" s="98"/>
      <c r="P77" s="98"/>
      <c r="Q77" s="98"/>
      <c r="R77" s="98"/>
    </row>
    <row r="78" spans="1:18" s="88" customFormat="1">
      <c r="A78" s="34"/>
      <c r="B78" s="34"/>
      <c r="C78" s="34"/>
      <c r="D78" s="3"/>
      <c r="E78" s="34"/>
      <c r="F78" s="86"/>
      <c r="G78" s="237"/>
      <c r="H78" s="87"/>
      <c r="I78" s="35"/>
      <c r="K78" s="98"/>
      <c r="L78" s="98"/>
      <c r="M78" s="35"/>
      <c r="N78" s="98"/>
      <c r="O78" s="98"/>
      <c r="P78" s="98"/>
      <c r="Q78" s="98"/>
      <c r="R78" s="98"/>
    </row>
    <row r="79" spans="1:18" s="88" customFormat="1" ht="51">
      <c r="A79" s="34"/>
      <c r="B79" s="32" t="s">
        <v>283</v>
      </c>
      <c r="C79" s="32"/>
      <c r="D79" s="35" t="s">
        <v>345</v>
      </c>
      <c r="E79" s="34"/>
      <c r="F79" s="86"/>
      <c r="G79" s="237"/>
      <c r="H79" s="87"/>
      <c r="I79" s="35"/>
      <c r="K79" s="98"/>
      <c r="L79" s="98"/>
      <c r="M79" s="35"/>
      <c r="N79" s="98"/>
      <c r="O79" s="98"/>
      <c r="P79" s="98"/>
      <c r="Q79" s="98"/>
      <c r="R79" s="98"/>
    </row>
    <row r="80" spans="1:18" s="88" customFormat="1">
      <c r="A80" s="34"/>
      <c r="B80" s="32"/>
      <c r="C80" s="32"/>
      <c r="D80" s="90" t="s">
        <v>30</v>
      </c>
      <c r="E80" s="34" t="s">
        <v>19</v>
      </c>
      <c r="F80" s="91">
        <v>3</v>
      </c>
      <c r="G80" s="33"/>
      <c r="H80" s="87">
        <f>F80*G80</f>
        <v>0</v>
      </c>
      <c r="I80" s="35" t="s">
        <v>118</v>
      </c>
      <c r="K80" s="98"/>
      <c r="L80" s="98"/>
      <c r="M80" s="35"/>
      <c r="N80" s="98"/>
      <c r="O80" s="98"/>
      <c r="P80" s="98"/>
      <c r="Q80" s="98"/>
      <c r="R80" s="98"/>
    </row>
    <row r="81" spans="1:18" s="88" customFormat="1">
      <c r="A81" s="34"/>
      <c r="B81" s="34"/>
      <c r="C81" s="34"/>
      <c r="D81" s="90"/>
      <c r="E81" s="34"/>
      <c r="F81" s="86"/>
      <c r="G81" s="41"/>
      <c r="H81" s="87"/>
      <c r="I81" s="35"/>
      <c r="K81" s="98"/>
      <c r="L81" s="98"/>
      <c r="M81" s="35"/>
      <c r="N81" s="98"/>
      <c r="O81" s="98"/>
      <c r="P81" s="98"/>
      <c r="Q81" s="98"/>
      <c r="R81" s="98"/>
    </row>
    <row r="82" spans="1:18" s="88" customFormat="1">
      <c r="A82" s="34"/>
      <c r="B82" s="34"/>
      <c r="C82" s="34"/>
      <c r="D82" s="90" t="s">
        <v>119</v>
      </c>
      <c r="E82" s="34" t="s">
        <v>32</v>
      </c>
      <c r="F82" s="86">
        <v>1</v>
      </c>
      <c r="G82" s="41"/>
      <c r="H82" s="87">
        <f>F82*G82</f>
        <v>0</v>
      </c>
      <c r="I82" s="35"/>
      <c r="K82" s="98"/>
      <c r="L82" s="98"/>
      <c r="M82" s="35"/>
      <c r="N82" s="98"/>
      <c r="O82" s="98"/>
      <c r="P82" s="98"/>
      <c r="Q82" s="98"/>
      <c r="R82" s="98"/>
    </row>
    <row r="83" spans="1:18" s="88" customFormat="1">
      <c r="A83" s="34"/>
      <c r="B83" s="34"/>
      <c r="C83" s="34"/>
      <c r="D83" s="90"/>
      <c r="E83" s="34"/>
      <c r="F83" s="86"/>
      <c r="G83" s="41"/>
      <c r="H83" s="87"/>
      <c r="I83" s="35"/>
      <c r="K83" s="98"/>
      <c r="L83" s="98"/>
      <c r="M83" s="35"/>
      <c r="N83" s="98"/>
      <c r="O83" s="98"/>
      <c r="P83" s="98"/>
      <c r="Q83" s="98"/>
      <c r="R83" s="98"/>
    </row>
    <row r="84" spans="1:18" s="88" customFormat="1" ht="38.25">
      <c r="A84" s="34"/>
      <c r="B84" s="32" t="s">
        <v>284</v>
      </c>
      <c r="C84" s="32"/>
      <c r="D84" s="90" t="s">
        <v>365</v>
      </c>
      <c r="E84" s="34"/>
      <c r="F84" s="91"/>
      <c r="G84" s="17"/>
      <c r="H84" s="87"/>
      <c r="I84" s="35"/>
      <c r="K84" s="98"/>
      <c r="L84" s="98"/>
      <c r="M84" s="35"/>
      <c r="N84" s="98"/>
      <c r="O84" s="98"/>
      <c r="P84" s="98"/>
      <c r="Q84" s="98"/>
      <c r="R84" s="98"/>
    </row>
    <row r="85" spans="1:18" s="88" customFormat="1">
      <c r="A85" s="34"/>
      <c r="B85" s="34"/>
      <c r="C85" s="34"/>
      <c r="D85" s="90" t="s">
        <v>58</v>
      </c>
      <c r="E85" s="34" t="s">
        <v>19</v>
      </c>
      <c r="F85" s="86">
        <v>2</v>
      </c>
      <c r="G85" s="41"/>
      <c r="H85" s="87">
        <f>F85*G85</f>
        <v>0</v>
      </c>
      <c r="I85" s="35"/>
      <c r="K85" s="98"/>
      <c r="L85" s="98"/>
      <c r="M85" s="35"/>
      <c r="N85" s="98"/>
      <c r="O85" s="98"/>
      <c r="P85" s="98"/>
      <c r="Q85" s="98"/>
      <c r="R85" s="98"/>
    </row>
    <row r="86" spans="1:18" s="88" customFormat="1">
      <c r="A86" s="34"/>
      <c r="B86" s="34"/>
      <c r="C86" s="34"/>
      <c r="D86" s="90"/>
      <c r="E86" s="34"/>
      <c r="F86" s="91"/>
      <c r="G86" s="17"/>
      <c r="H86" s="87"/>
      <c r="I86" s="35"/>
      <c r="K86" s="98"/>
      <c r="L86" s="98"/>
      <c r="M86" s="35"/>
      <c r="N86" s="98"/>
      <c r="O86" s="98"/>
      <c r="P86" s="98"/>
      <c r="Q86" s="98"/>
      <c r="R86" s="98"/>
    </row>
    <row r="87" spans="1:18" s="88" customFormat="1" ht="38.25">
      <c r="A87" s="34"/>
      <c r="B87" s="32" t="s">
        <v>285</v>
      </c>
      <c r="C87" s="32"/>
      <c r="D87" s="35" t="s">
        <v>346</v>
      </c>
      <c r="E87" s="34"/>
      <c r="F87" s="91"/>
      <c r="G87" s="17"/>
      <c r="H87" s="87"/>
      <c r="I87" s="35"/>
      <c r="K87" s="98"/>
      <c r="L87" s="98"/>
      <c r="M87" s="35"/>
      <c r="N87" s="98"/>
      <c r="O87" s="98"/>
      <c r="P87" s="98"/>
      <c r="Q87" s="98"/>
      <c r="R87" s="98"/>
    </row>
    <row r="88" spans="1:18" s="88" customFormat="1">
      <c r="A88" s="34"/>
      <c r="B88" s="34"/>
      <c r="C88" s="34"/>
      <c r="D88" s="90" t="s">
        <v>115</v>
      </c>
      <c r="E88" s="34" t="s">
        <v>19</v>
      </c>
      <c r="F88" s="91">
        <v>1</v>
      </c>
      <c r="G88" s="33"/>
      <c r="H88" s="87">
        <f>F88*G88</f>
        <v>0</v>
      </c>
      <c r="I88" s="35"/>
      <c r="K88" s="98"/>
      <c r="L88" s="98"/>
      <c r="M88" s="35"/>
      <c r="N88" s="98"/>
      <c r="O88" s="98"/>
      <c r="P88" s="98"/>
      <c r="Q88" s="98"/>
      <c r="R88" s="98"/>
    </row>
    <row r="89" spans="1:18" s="88" customFormat="1">
      <c r="A89" s="34"/>
      <c r="B89" s="34"/>
      <c r="C89" s="34"/>
      <c r="D89" s="35"/>
      <c r="E89" s="34"/>
      <c r="F89" s="91"/>
      <c r="G89" s="33"/>
      <c r="H89" s="87"/>
      <c r="I89" s="35"/>
      <c r="K89" s="98"/>
      <c r="L89" s="98"/>
      <c r="M89" s="35"/>
      <c r="N89" s="98"/>
      <c r="O89" s="98"/>
      <c r="P89" s="98"/>
      <c r="Q89" s="98"/>
      <c r="R89" s="98"/>
    </row>
    <row r="90" spans="1:18" s="88" customFormat="1" ht="25.5">
      <c r="A90" s="34"/>
      <c r="B90" s="34"/>
      <c r="C90" s="34"/>
      <c r="D90" s="35" t="s">
        <v>59</v>
      </c>
      <c r="E90" s="34" t="s">
        <v>19</v>
      </c>
      <c r="F90" s="91">
        <v>1</v>
      </c>
      <c r="G90" s="33"/>
      <c r="H90" s="87">
        <f>F90*G90</f>
        <v>0</v>
      </c>
      <c r="I90" s="35" t="s">
        <v>86</v>
      </c>
      <c r="K90" s="98"/>
      <c r="L90" s="98"/>
      <c r="M90" s="35"/>
      <c r="N90" s="98"/>
      <c r="O90" s="98"/>
      <c r="P90" s="98"/>
      <c r="Q90" s="98"/>
      <c r="R90" s="98"/>
    </row>
    <row r="91" spans="1:18" s="88" customFormat="1" ht="25.5">
      <c r="A91" s="34"/>
      <c r="B91" s="34"/>
      <c r="C91" s="34"/>
      <c r="D91" s="35" t="s">
        <v>60</v>
      </c>
      <c r="E91" s="34" t="s">
        <v>19</v>
      </c>
      <c r="F91" s="91">
        <v>2</v>
      </c>
      <c r="G91" s="33"/>
      <c r="H91" s="87">
        <f>F91*G91</f>
        <v>0</v>
      </c>
      <c r="I91" s="35" t="s">
        <v>86</v>
      </c>
      <c r="K91" s="98"/>
      <c r="L91" s="98"/>
      <c r="M91" s="35"/>
      <c r="N91" s="98"/>
      <c r="O91" s="98"/>
      <c r="P91" s="98"/>
      <c r="Q91" s="98"/>
      <c r="R91" s="98"/>
    </row>
    <row r="92" spans="1:18" s="88" customFormat="1">
      <c r="A92" s="34"/>
      <c r="B92" s="34"/>
      <c r="C92" s="34"/>
      <c r="D92" s="35"/>
      <c r="E92" s="34"/>
      <c r="F92" s="91"/>
      <c r="G92" s="33"/>
      <c r="H92" s="87"/>
      <c r="I92" s="35"/>
      <c r="K92" s="98"/>
      <c r="L92" s="98"/>
      <c r="M92" s="35"/>
      <c r="N92" s="98"/>
      <c r="O92" s="98"/>
      <c r="P92" s="98"/>
      <c r="Q92" s="98"/>
      <c r="R92" s="98"/>
    </row>
    <row r="93" spans="1:18" s="88" customFormat="1">
      <c r="A93" s="34"/>
      <c r="B93" s="34"/>
      <c r="C93" s="34"/>
      <c r="D93" s="35" t="s">
        <v>35</v>
      </c>
      <c r="E93" s="34" t="s">
        <v>19</v>
      </c>
      <c r="F93" s="86">
        <v>1</v>
      </c>
      <c r="G93" s="41"/>
      <c r="H93" s="87">
        <f>F93*G93</f>
        <v>0</v>
      </c>
      <c r="I93" s="96"/>
      <c r="K93" s="98"/>
      <c r="L93" s="98"/>
      <c r="M93" s="35"/>
      <c r="N93" s="98"/>
      <c r="O93" s="98"/>
      <c r="P93" s="98"/>
      <c r="Q93" s="98"/>
      <c r="R93" s="98"/>
    </row>
    <row r="94" spans="1:18" s="88" customFormat="1">
      <c r="A94" s="34"/>
      <c r="B94" s="34"/>
      <c r="C94" s="34"/>
      <c r="D94" s="35"/>
      <c r="E94" s="34"/>
      <c r="F94" s="86"/>
      <c r="G94" s="41"/>
      <c r="H94" s="87"/>
      <c r="I94" s="35"/>
      <c r="K94" s="98"/>
      <c r="L94" s="98"/>
      <c r="M94" s="35"/>
      <c r="N94" s="98"/>
      <c r="O94" s="98"/>
      <c r="P94" s="98"/>
      <c r="Q94" s="98"/>
      <c r="R94" s="98"/>
    </row>
    <row r="95" spans="1:18" s="88" customFormat="1">
      <c r="A95" s="34"/>
      <c r="B95" s="34"/>
      <c r="C95" s="34"/>
      <c r="D95" s="35" t="s">
        <v>116</v>
      </c>
      <c r="E95" s="34" t="s">
        <v>19</v>
      </c>
      <c r="F95" s="91">
        <v>3</v>
      </c>
      <c r="G95" s="33"/>
      <c r="H95" s="87">
        <f>F95*G95</f>
        <v>0</v>
      </c>
      <c r="I95" s="35"/>
      <c r="K95" s="98"/>
      <c r="L95" s="98"/>
      <c r="M95" s="35"/>
      <c r="N95" s="98"/>
      <c r="O95" s="98"/>
      <c r="P95" s="98"/>
      <c r="Q95" s="98"/>
      <c r="R95" s="98"/>
    </row>
    <row r="96" spans="1:18" s="88" customFormat="1">
      <c r="A96" s="34"/>
      <c r="B96" s="34"/>
      <c r="C96" s="34"/>
      <c r="D96" s="35"/>
      <c r="E96" s="34"/>
      <c r="F96" s="86"/>
      <c r="G96" s="234"/>
      <c r="H96" s="87"/>
      <c r="I96" s="35"/>
      <c r="K96" s="98"/>
      <c r="L96" s="98"/>
      <c r="M96" s="35"/>
      <c r="N96" s="98"/>
      <c r="O96" s="98"/>
      <c r="P96" s="98"/>
      <c r="Q96" s="98"/>
      <c r="R96" s="98"/>
    </row>
    <row r="97" spans="1:18" s="88" customFormat="1" ht="51">
      <c r="A97" s="34"/>
      <c r="B97" s="32" t="s">
        <v>286</v>
      </c>
      <c r="C97" s="32"/>
      <c r="D97" s="222" t="s">
        <v>371</v>
      </c>
      <c r="E97" s="34"/>
      <c r="F97" s="91"/>
      <c r="G97" s="17"/>
      <c r="H97" s="87"/>
      <c r="I97" s="35"/>
      <c r="K97" s="98"/>
      <c r="L97" s="98"/>
      <c r="M97" s="35"/>
      <c r="N97" s="98"/>
      <c r="O97" s="98"/>
      <c r="P97" s="98"/>
      <c r="Q97" s="98"/>
      <c r="R97" s="98"/>
    </row>
    <row r="98" spans="1:18" s="88" customFormat="1">
      <c r="A98" s="34"/>
      <c r="B98" s="34"/>
      <c r="C98" s="34"/>
      <c r="D98" s="90" t="s">
        <v>122</v>
      </c>
      <c r="E98" s="34" t="s">
        <v>21</v>
      </c>
      <c r="F98" s="86">
        <v>4.5</v>
      </c>
      <c r="G98" s="41"/>
      <c r="H98" s="87">
        <f>F98*G98</f>
        <v>0</v>
      </c>
      <c r="I98" s="35" t="s">
        <v>126</v>
      </c>
      <c r="K98" s="98"/>
      <c r="L98" s="98"/>
      <c r="M98" s="35"/>
      <c r="N98" s="98"/>
      <c r="O98" s="98"/>
      <c r="P98" s="98"/>
      <c r="Q98" s="98"/>
      <c r="R98" s="98"/>
    </row>
    <row r="99" spans="1:18" s="88" customFormat="1">
      <c r="A99" s="34"/>
      <c r="B99" s="34"/>
      <c r="C99" s="34"/>
      <c r="D99" s="35"/>
      <c r="E99" s="34"/>
      <c r="F99" s="91"/>
      <c r="G99" s="232"/>
      <c r="H99" s="87"/>
      <c r="I99" s="35"/>
      <c r="K99" s="98"/>
      <c r="L99" s="98"/>
      <c r="M99" s="35"/>
      <c r="N99" s="98"/>
      <c r="O99" s="98"/>
      <c r="P99" s="98"/>
      <c r="Q99" s="98"/>
      <c r="R99" s="98"/>
    </row>
    <row r="100" spans="1:18" s="88" customFormat="1" ht="25.5">
      <c r="A100" s="34"/>
      <c r="B100" s="39" t="s">
        <v>287</v>
      </c>
      <c r="C100" s="39"/>
      <c r="D100" s="35" t="s">
        <v>347</v>
      </c>
      <c r="E100" s="34"/>
      <c r="F100" s="86"/>
      <c r="G100" s="235"/>
      <c r="H100" s="87"/>
      <c r="I100" s="35"/>
      <c r="K100" s="98"/>
      <c r="L100" s="98"/>
      <c r="M100" s="35"/>
      <c r="N100" s="98"/>
      <c r="O100" s="98"/>
      <c r="P100" s="98"/>
      <c r="Q100" s="98"/>
      <c r="R100" s="98"/>
    </row>
    <row r="101" spans="1:18" s="88" customFormat="1">
      <c r="A101" s="34"/>
      <c r="B101" s="39"/>
      <c r="C101" s="39"/>
      <c r="D101" s="35" t="s">
        <v>61</v>
      </c>
      <c r="E101" s="34" t="s">
        <v>101</v>
      </c>
      <c r="F101" s="86">
        <v>1</v>
      </c>
      <c r="G101" s="235"/>
      <c r="H101" s="87">
        <f>SUM(F101*G101)</f>
        <v>0</v>
      </c>
      <c r="K101" s="98"/>
      <c r="L101" s="98"/>
      <c r="M101" s="35"/>
      <c r="N101" s="98"/>
      <c r="O101" s="98"/>
      <c r="P101" s="98"/>
      <c r="Q101" s="98"/>
      <c r="R101" s="98"/>
    </row>
    <row r="102" spans="1:18" s="88" customFormat="1">
      <c r="A102" s="34"/>
      <c r="B102" s="39"/>
      <c r="C102" s="39"/>
      <c r="D102" s="35"/>
      <c r="E102" s="34"/>
      <c r="F102" s="86"/>
      <c r="G102" s="235"/>
      <c r="H102" s="87"/>
      <c r="K102" s="98"/>
      <c r="L102" s="98"/>
      <c r="M102" s="35"/>
      <c r="N102" s="98"/>
      <c r="O102" s="98"/>
      <c r="P102" s="98"/>
      <c r="Q102" s="98"/>
      <c r="R102" s="98"/>
    </row>
    <row r="103" spans="1:18" s="88" customFormat="1" ht="51">
      <c r="A103" s="34"/>
      <c r="B103" s="39" t="s">
        <v>288</v>
      </c>
      <c r="C103" s="39"/>
      <c r="D103" s="35" t="s">
        <v>348</v>
      </c>
      <c r="E103" s="34"/>
      <c r="F103" s="86"/>
      <c r="G103" s="235"/>
      <c r="H103" s="87"/>
      <c r="K103" s="98"/>
      <c r="L103" s="98"/>
      <c r="M103" s="35"/>
      <c r="N103" s="98"/>
      <c r="O103" s="98"/>
      <c r="P103" s="98"/>
      <c r="Q103" s="98"/>
      <c r="R103" s="98"/>
    </row>
    <row r="104" spans="1:18" s="88" customFormat="1">
      <c r="A104" s="34"/>
      <c r="B104" s="39"/>
      <c r="C104" s="39"/>
      <c r="D104" s="90" t="s">
        <v>68</v>
      </c>
      <c r="E104" s="34" t="s">
        <v>19</v>
      </c>
      <c r="F104" s="86">
        <v>3</v>
      </c>
      <c r="G104" s="235"/>
      <c r="H104" s="87">
        <f>SUM(F104*G104)</f>
        <v>0</v>
      </c>
      <c r="K104" s="98"/>
      <c r="L104" s="98"/>
      <c r="M104" s="35"/>
      <c r="N104" s="98"/>
      <c r="O104" s="98"/>
      <c r="P104" s="98"/>
      <c r="Q104" s="98"/>
      <c r="R104" s="98"/>
    </row>
    <row r="105" spans="1:18" s="88" customFormat="1">
      <c r="A105" s="34"/>
      <c r="B105" s="39"/>
      <c r="C105" s="39"/>
      <c r="D105" s="90"/>
      <c r="E105" s="34"/>
      <c r="F105" s="86"/>
      <c r="G105" s="235"/>
      <c r="H105" s="87"/>
      <c r="K105" s="98"/>
      <c r="L105" s="98"/>
      <c r="M105" s="35"/>
      <c r="N105" s="98"/>
      <c r="O105" s="98"/>
      <c r="P105" s="98"/>
      <c r="Q105" s="98"/>
      <c r="R105" s="98"/>
    </row>
    <row r="106" spans="1:18" s="88" customFormat="1" ht="38.25">
      <c r="A106" s="34"/>
      <c r="B106" s="39" t="s">
        <v>289</v>
      </c>
      <c r="C106" s="39"/>
      <c r="D106" s="35" t="s">
        <v>349</v>
      </c>
      <c r="E106" s="81" t="s">
        <v>19</v>
      </c>
      <c r="F106" s="93">
        <v>3</v>
      </c>
      <c r="G106" s="238"/>
      <c r="H106" s="94">
        <f>F106*G106</f>
        <v>0</v>
      </c>
      <c r="I106" s="95" t="s">
        <v>88</v>
      </c>
      <c r="K106" s="98"/>
      <c r="L106" s="98"/>
      <c r="M106" s="35"/>
      <c r="N106" s="98"/>
      <c r="O106" s="98"/>
      <c r="P106" s="98"/>
      <c r="Q106" s="98"/>
      <c r="R106" s="98"/>
    </row>
    <row r="107" spans="1:18" s="88" customFormat="1">
      <c r="A107" s="34"/>
      <c r="B107" s="39"/>
      <c r="C107" s="39"/>
      <c r="D107" s="35"/>
      <c r="E107" s="34"/>
      <c r="F107" s="86"/>
      <c r="G107" s="235"/>
      <c r="H107" s="87"/>
      <c r="I107" s="35"/>
      <c r="K107" s="98"/>
      <c r="L107" s="98"/>
      <c r="M107" s="35"/>
      <c r="N107" s="98"/>
      <c r="O107" s="98"/>
      <c r="P107" s="98"/>
      <c r="Q107" s="98"/>
      <c r="R107" s="98"/>
    </row>
    <row r="108" spans="1:18" s="88" customFormat="1">
      <c r="A108" s="34"/>
      <c r="B108" s="39"/>
      <c r="C108" s="39"/>
      <c r="D108" s="44"/>
      <c r="E108" s="34"/>
      <c r="F108" s="86"/>
      <c r="G108" s="41"/>
      <c r="H108" s="87"/>
      <c r="I108" s="35"/>
      <c r="K108" s="39"/>
      <c r="L108" s="39"/>
      <c r="M108" s="35"/>
      <c r="N108" s="34"/>
      <c r="O108" s="86"/>
      <c r="P108" s="113"/>
      <c r="Q108" s="87"/>
    </row>
    <row r="109" spans="1:18" s="88" customFormat="1">
      <c r="A109" s="34"/>
      <c r="B109" s="56"/>
      <c r="C109" s="57"/>
      <c r="D109" s="57" t="s">
        <v>352</v>
      </c>
      <c r="E109" s="260" t="s">
        <v>69</v>
      </c>
      <c r="F109" s="263"/>
      <c r="G109" s="263"/>
      <c r="H109" s="202">
        <f>SUM(H111:H134)</f>
        <v>0</v>
      </c>
      <c r="I109" s="58"/>
      <c r="M109" s="96"/>
    </row>
    <row r="110" spans="1:18" s="88" customFormat="1">
      <c r="A110" s="34"/>
      <c r="B110" s="62"/>
      <c r="C110" s="62"/>
      <c r="D110" s="62"/>
      <c r="E110" s="62"/>
      <c r="F110" s="63"/>
      <c r="G110" s="63"/>
      <c r="H110" s="63"/>
      <c r="I110" s="62"/>
      <c r="M110" s="96"/>
    </row>
    <row r="111" spans="1:18" s="88" customFormat="1" ht="25.5">
      <c r="A111" s="34"/>
      <c r="B111" s="34" t="s">
        <v>297</v>
      </c>
      <c r="C111" s="122"/>
      <c r="D111" s="90" t="s">
        <v>169</v>
      </c>
      <c r="E111" s="109" t="s">
        <v>170</v>
      </c>
      <c r="F111" s="91">
        <f>F16</f>
        <v>60</v>
      </c>
      <c r="G111" s="232"/>
      <c r="H111" s="87">
        <f>F111*G111</f>
        <v>0</v>
      </c>
      <c r="I111" s="62"/>
      <c r="M111" s="96"/>
    </row>
    <row r="112" spans="1:18" s="88" customFormat="1">
      <c r="A112" s="34"/>
      <c r="B112" s="34"/>
      <c r="C112" s="122"/>
      <c r="D112" s="90"/>
      <c r="E112" s="109"/>
      <c r="F112" s="91"/>
      <c r="G112" s="232"/>
      <c r="H112" s="87"/>
      <c r="I112" s="62"/>
      <c r="M112" s="96"/>
    </row>
    <row r="113" spans="1:13" s="88" customFormat="1" ht="38.25">
      <c r="A113" s="34"/>
      <c r="B113" s="34" t="s">
        <v>298</v>
      </c>
      <c r="C113" s="122"/>
      <c r="D113" s="90" t="s">
        <v>171</v>
      </c>
      <c r="E113" s="109" t="s">
        <v>22</v>
      </c>
      <c r="F113" s="91">
        <v>20</v>
      </c>
      <c r="G113" s="232"/>
      <c r="H113" s="87">
        <f>F113*G113</f>
        <v>0</v>
      </c>
      <c r="I113" s="62"/>
      <c r="M113" s="96"/>
    </row>
    <row r="114" spans="1:13" s="88" customFormat="1">
      <c r="A114" s="34"/>
      <c r="B114" s="34"/>
      <c r="C114" s="122"/>
      <c r="D114" s="90"/>
      <c r="E114" s="109"/>
      <c r="F114" s="91"/>
      <c r="G114" s="232"/>
      <c r="H114" s="87"/>
      <c r="I114" s="62"/>
      <c r="M114" s="96"/>
    </row>
    <row r="115" spans="1:13" s="88" customFormat="1" ht="25.5">
      <c r="A115" s="34"/>
      <c r="B115" s="34" t="s">
        <v>320</v>
      </c>
      <c r="C115" s="122"/>
      <c r="D115" s="90" t="s">
        <v>172</v>
      </c>
      <c r="E115" s="109" t="s">
        <v>22</v>
      </c>
      <c r="F115" s="91">
        <v>25</v>
      </c>
      <c r="G115" s="232"/>
      <c r="H115" s="87">
        <f>F115*G115</f>
        <v>0</v>
      </c>
      <c r="I115" s="62"/>
      <c r="M115" s="96"/>
    </row>
    <row r="116" spans="1:13" s="88" customFormat="1">
      <c r="A116" s="34"/>
      <c r="B116" s="34"/>
      <c r="C116" s="32"/>
      <c r="D116" s="90"/>
      <c r="E116" s="34"/>
      <c r="F116" s="91"/>
      <c r="G116" s="232"/>
      <c r="H116" s="87"/>
      <c r="I116" s="62"/>
      <c r="M116" s="96"/>
    </row>
    <row r="117" spans="1:13" s="88" customFormat="1" ht="25.5">
      <c r="A117" s="34"/>
      <c r="B117" s="34" t="s">
        <v>321</v>
      </c>
      <c r="C117" s="32"/>
      <c r="D117" s="90" t="s">
        <v>134</v>
      </c>
      <c r="E117" s="34" t="s">
        <v>19</v>
      </c>
      <c r="F117" s="91">
        <v>3</v>
      </c>
      <c r="G117" s="232"/>
      <c r="H117" s="87">
        <f>F117*G117</f>
        <v>0</v>
      </c>
      <c r="I117" s="62"/>
      <c r="M117" s="96"/>
    </row>
    <row r="118" spans="1:13" s="88" customFormat="1">
      <c r="A118" s="34"/>
      <c r="B118" s="34"/>
      <c r="C118" s="32"/>
      <c r="D118" s="90"/>
      <c r="E118" s="34"/>
      <c r="F118" s="91"/>
      <c r="G118" s="33"/>
      <c r="H118" s="87"/>
      <c r="I118" s="62"/>
      <c r="M118" s="96"/>
    </row>
    <row r="119" spans="1:13" s="88" customFormat="1">
      <c r="A119" s="34"/>
      <c r="B119" s="34" t="s">
        <v>322</v>
      </c>
      <c r="C119" s="32"/>
      <c r="D119" s="90" t="s">
        <v>71</v>
      </c>
      <c r="E119" s="34" t="s">
        <v>20</v>
      </c>
      <c r="F119" s="91">
        <f>F34</f>
        <v>90</v>
      </c>
      <c r="G119" s="33"/>
      <c r="H119" s="87">
        <f>F119*G119</f>
        <v>0</v>
      </c>
      <c r="I119" s="62"/>
      <c r="M119" s="96"/>
    </row>
    <row r="120" spans="1:13" s="88" customFormat="1">
      <c r="A120" s="34"/>
      <c r="B120" s="34"/>
      <c r="C120" s="62"/>
      <c r="D120" s="62"/>
      <c r="E120" s="62"/>
      <c r="F120" s="63"/>
      <c r="G120" s="63"/>
      <c r="H120" s="63"/>
      <c r="I120" s="62"/>
      <c r="M120" s="96"/>
    </row>
    <row r="121" spans="1:13" s="88" customFormat="1" ht="38.25">
      <c r="A121" s="34"/>
      <c r="B121" s="34" t="s">
        <v>323</v>
      </c>
      <c r="C121" s="32"/>
      <c r="D121" s="90" t="s">
        <v>70</v>
      </c>
      <c r="E121" s="34" t="s">
        <v>20</v>
      </c>
      <c r="F121" s="91">
        <f>F119</f>
        <v>90</v>
      </c>
      <c r="G121" s="33"/>
      <c r="H121" s="87">
        <f>F121*G121</f>
        <v>0</v>
      </c>
      <c r="I121" s="62"/>
      <c r="M121" s="96"/>
    </row>
    <row r="122" spans="1:13" s="88" customFormat="1">
      <c r="A122" s="34"/>
      <c r="B122" s="34"/>
      <c r="C122" s="32"/>
      <c r="D122" s="90"/>
      <c r="E122" s="34"/>
      <c r="F122" s="91"/>
      <c r="G122" s="33"/>
      <c r="H122" s="87"/>
      <c r="I122" s="62"/>
      <c r="M122" s="96"/>
    </row>
    <row r="123" spans="1:13" s="88" customFormat="1" ht="51">
      <c r="A123" s="34"/>
      <c r="B123" s="34" t="s">
        <v>324</v>
      </c>
      <c r="C123" s="32"/>
      <c r="D123" s="90" t="s">
        <v>72</v>
      </c>
      <c r="E123" s="34" t="s">
        <v>20</v>
      </c>
      <c r="F123" s="91">
        <f>F121</f>
        <v>90</v>
      </c>
      <c r="G123" s="33"/>
      <c r="H123" s="87">
        <f>F123*G123</f>
        <v>0</v>
      </c>
      <c r="I123" s="62"/>
      <c r="M123" s="96"/>
    </row>
    <row r="124" spans="1:13" s="88" customFormat="1">
      <c r="A124" s="34"/>
      <c r="B124" s="34"/>
      <c r="C124" s="32"/>
      <c r="D124" s="90"/>
      <c r="E124" s="34"/>
      <c r="F124" s="91"/>
      <c r="G124" s="33"/>
      <c r="H124" s="87"/>
      <c r="I124" s="62"/>
      <c r="M124" s="96"/>
    </row>
    <row r="125" spans="1:13" s="88" customFormat="1" ht="38.25">
      <c r="A125" s="34"/>
      <c r="B125" s="34" t="s">
        <v>356</v>
      </c>
      <c r="C125" s="32"/>
      <c r="D125" s="90" t="s">
        <v>127</v>
      </c>
      <c r="E125" s="34" t="s">
        <v>20</v>
      </c>
      <c r="F125" s="91">
        <v>10</v>
      </c>
      <c r="G125" s="33"/>
      <c r="H125" s="87">
        <f>F125*G125</f>
        <v>0</v>
      </c>
      <c r="I125" s="62"/>
      <c r="M125" s="96"/>
    </row>
    <row r="126" spans="1:13" s="88" customFormat="1">
      <c r="A126" s="34"/>
      <c r="B126" s="34"/>
      <c r="C126" s="32"/>
      <c r="D126" s="90"/>
      <c r="E126" s="34"/>
      <c r="F126" s="91"/>
      <c r="G126" s="33"/>
      <c r="H126" s="87"/>
      <c r="I126" s="62"/>
      <c r="M126" s="96"/>
    </row>
    <row r="127" spans="1:13" s="88" customFormat="1" ht="38.25">
      <c r="A127" s="34"/>
      <c r="B127" s="34" t="s">
        <v>366</v>
      </c>
      <c r="C127" s="32"/>
      <c r="D127" s="90" t="s">
        <v>128</v>
      </c>
      <c r="E127" s="34" t="s">
        <v>21</v>
      </c>
      <c r="F127" s="91">
        <v>10</v>
      </c>
      <c r="G127" s="33"/>
      <c r="H127" s="87">
        <f>F127*G127</f>
        <v>0</v>
      </c>
      <c r="I127" s="62"/>
      <c r="M127" s="96"/>
    </row>
    <row r="128" spans="1:13" s="88" customFormat="1">
      <c r="A128" s="34"/>
      <c r="B128" s="34"/>
      <c r="C128" s="32"/>
      <c r="D128" s="90"/>
      <c r="E128" s="34"/>
      <c r="F128" s="91"/>
      <c r="G128" s="33"/>
      <c r="H128" s="87"/>
      <c r="I128" s="62"/>
      <c r="M128" s="96"/>
    </row>
    <row r="129" spans="1:13" s="88" customFormat="1" ht="63.75">
      <c r="A129" s="34"/>
      <c r="B129" s="34" t="s">
        <v>367</v>
      </c>
      <c r="C129" s="32"/>
      <c r="D129" s="90" t="s">
        <v>129</v>
      </c>
      <c r="E129" s="34" t="s">
        <v>20</v>
      </c>
      <c r="F129" s="91">
        <v>20</v>
      </c>
      <c r="G129" s="33"/>
      <c r="H129" s="87">
        <f>F129*G129</f>
        <v>0</v>
      </c>
      <c r="I129" s="62"/>
      <c r="M129" s="96"/>
    </row>
    <row r="130" spans="1:13" s="88" customFormat="1">
      <c r="A130" s="34"/>
      <c r="B130" s="34"/>
      <c r="C130" s="32"/>
      <c r="D130" s="90"/>
      <c r="E130" s="34"/>
      <c r="F130" s="91"/>
      <c r="G130" s="33"/>
      <c r="H130" s="87"/>
      <c r="I130" s="62"/>
      <c r="M130" s="96"/>
    </row>
    <row r="131" spans="1:13" s="88" customFormat="1" ht="63.75">
      <c r="A131" s="34"/>
      <c r="B131" s="34" t="s">
        <v>368</v>
      </c>
      <c r="C131" s="32"/>
      <c r="D131" s="90" t="s">
        <v>130</v>
      </c>
      <c r="E131" s="34" t="s">
        <v>20</v>
      </c>
      <c r="F131" s="91">
        <v>20</v>
      </c>
      <c r="G131" s="33"/>
      <c r="H131" s="87">
        <f>F131*G131</f>
        <v>0</v>
      </c>
      <c r="I131" s="62"/>
      <c r="M131" s="96"/>
    </row>
    <row r="132" spans="1:13" s="88" customFormat="1">
      <c r="A132" s="34"/>
      <c r="B132" s="34"/>
      <c r="C132" s="32"/>
      <c r="D132" s="90"/>
      <c r="E132" s="34"/>
      <c r="F132" s="91"/>
      <c r="G132" s="33"/>
      <c r="H132" s="87"/>
      <c r="I132" s="62"/>
      <c r="M132" s="96"/>
    </row>
    <row r="133" spans="1:13" s="88" customFormat="1">
      <c r="A133" s="34"/>
      <c r="B133" s="34" t="s">
        <v>369</v>
      </c>
      <c r="C133" s="32"/>
      <c r="D133" s="90" t="s">
        <v>73</v>
      </c>
      <c r="E133" s="34" t="s">
        <v>20</v>
      </c>
      <c r="F133" s="91">
        <f>60*0.6</f>
        <v>36</v>
      </c>
      <c r="G133" s="33"/>
      <c r="H133" s="87">
        <f>F133*G133</f>
        <v>0</v>
      </c>
      <c r="I133" s="62"/>
      <c r="M133" s="96"/>
    </row>
    <row r="134" spans="1:13" s="88" customFormat="1">
      <c r="A134" s="34"/>
      <c r="B134" s="32"/>
      <c r="C134" s="32"/>
      <c r="D134" s="90"/>
      <c r="E134" s="34"/>
      <c r="F134" s="91"/>
      <c r="G134" s="33"/>
      <c r="H134" s="87"/>
      <c r="I134" s="62"/>
      <c r="M134" s="96"/>
    </row>
    <row r="135" spans="1:13">
      <c r="B135" s="56"/>
      <c r="C135" s="57"/>
      <c r="D135" s="57" t="s">
        <v>353</v>
      </c>
      <c r="E135" s="57"/>
      <c r="F135" s="260" t="s">
        <v>12</v>
      </c>
      <c r="G135" s="260"/>
      <c r="H135" s="202">
        <f>SUM(H137:H149)</f>
        <v>0</v>
      </c>
      <c r="I135" s="58"/>
    </row>
    <row r="136" spans="1:13">
      <c r="D136" s="3"/>
      <c r="G136" s="17"/>
      <c r="H136" s="21"/>
      <c r="I136" s="35"/>
    </row>
    <row r="137" spans="1:13" s="10" customFormat="1">
      <c r="B137" s="10" t="s">
        <v>299</v>
      </c>
      <c r="C137" s="32"/>
      <c r="D137" s="90" t="s">
        <v>23</v>
      </c>
      <c r="E137" s="31" t="s">
        <v>24</v>
      </c>
      <c r="F137" s="91">
        <v>10</v>
      </c>
      <c r="G137" s="210"/>
      <c r="H137" s="87">
        <f>F137*G137</f>
        <v>0</v>
      </c>
      <c r="M137" s="216"/>
    </row>
    <row r="138" spans="1:13" s="10" customFormat="1">
      <c r="C138" s="32"/>
      <c r="D138" s="90"/>
      <c r="E138" s="31"/>
      <c r="F138" s="91"/>
      <c r="G138" s="210"/>
      <c r="H138" s="87"/>
      <c r="M138" s="216"/>
    </row>
    <row r="139" spans="1:13" s="10" customFormat="1">
      <c r="B139" s="10" t="s">
        <v>325</v>
      </c>
      <c r="C139" s="32"/>
      <c r="D139" s="90" t="s">
        <v>39</v>
      </c>
      <c r="E139" s="31" t="s">
        <v>24</v>
      </c>
      <c r="F139" s="91">
        <v>10</v>
      </c>
      <c r="G139" s="210"/>
      <c r="H139" s="87">
        <f>F139*G139</f>
        <v>0</v>
      </c>
      <c r="M139" s="216"/>
    </row>
    <row r="140" spans="1:13" s="204" customFormat="1">
      <c r="A140" s="221"/>
      <c r="B140" s="221"/>
      <c r="C140" s="32"/>
      <c r="D140" s="90"/>
      <c r="E140" s="31"/>
      <c r="F140" s="91"/>
      <c r="G140" s="210"/>
      <c r="H140" s="87"/>
      <c r="I140" s="92"/>
    </row>
    <row r="141" spans="1:13" s="10" customFormat="1" ht="25.5">
      <c r="B141" s="10" t="s">
        <v>357</v>
      </c>
      <c r="C141" s="32"/>
      <c r="D141" s="90" t="s">
        <v>51</v>
      </c>
      <c r="E141" s="31" t="s">
        <v>21</v>
      </c>
      <c r="F141" s="86">
        <v>60</v>
      </c>
      <c r="G141" s="210"/>
      <c r="H141" s="87">
        <f>F141*G141</f>
        <v>0</v>
      </c>
      <c r="M141" s="216"/>
    </row>
    <row r="142" spans="1:13" s="10" customFormat="1">
      <c r="C142" s="32"/>
      <c r="D142" s="90"/>
      <c r="E142" s="31"/>
      <c r="F142" s="86"/>
      <c r="G142" s="210"/>
      <c r="H142" s="87"/>
      <c r="M142" s="216"/>
    </row>
    <row r="143" spans="1:13" s="10" customFormat="1" ht="25.5">
      <c r="B143" s="10" t="s">
        <v>358</v>
      </c>
      <c r="C143" s="32"/>
      <c r="D143" s="90" t="s">
        <v>52</v>
      </c>
      <c r="E143" s="31" t="s">
        <v>25</v>
      </c>
      <c r="F143" s="86">
        <v>1</v>
      </c>
      <c r="G143" s="210"/>
      <c r="H143" s="87">
        <f>F143*G143</f>
        <v>0</v>
      </c>
      <c r="M143" s="216"/>
    </row>
    <row r="144" spans="1:13" s="10" customFormat="1">
      <c r="C144" s="32"/>
      <c r="D144" s="90"/>
      <c r="E144" s="31"/>
      <c r="F144" s="86"/>
      <c r="G144" s="210"/>
      <c r="H144" s="87"/>
      <c r="M144" s="216"/>
    </row>
    <row r="145" spans="2:13" s="10" customFormat="1" ht="25.5">
      <c r="B145" s="10" t="s">
        <v>360</v>
      </c>
      <c r="C145" s="32"/>
      <c r="D145" s="90" t="s">
        <v>48</v>
      </c>
      <c r="E145" s="31" t="s">
        <v>21</v>
      </c>
      <c r="F145" s="86">
        <v>60</v>
      </c>
      <c r="G145" s="210"/>
      <c r="H145" s="87">
        <f>F145*G145</f>
        <v>0</v>
      </c>
      <c r="M145" s="216"/>
    </row>
    <row r="146" spans="2:13" s="10" customFormat="1">
      <c r="C146" s="32"/>
      <c r="D146" s="90"/>
      <c r="E146" s="31"/>
      <c r="F146" s="86"/>
      <c r="G146" s="210"/>
      <c r="H146" s="87"/>
      <c r="M146" s="216"/>
    </row>
    <row r="147" spans="2:13" s="10" customFormat="1" ht="38.25">
      <c r="B147" s="10" t="s">
        <v>359</v>
      </c>
      <c r="C147" s="32"/>
      <c r="D147" s="90" t="s">
        <v>53</v>
      </c>
      <c r="E147" s="31" t="s">
        <v>25</v>
      </c>
      <c r="F147" s="86">
        <v>1</v>
      </c>
      <c r="G147" s="210"/>
      <c r="H147" s="87">
        <f>F147*G147</f>
        <v>0</v>
      </c>
      <c r="M147" s="216"/>
    </row>
    <row r="148" spans="2:13" s="10" customFormat="1">
      <c r="C148" s="32"/>
      <c r="D148" s="90"/>
      <c r="E148" s="31"/>
      <c r="F148" s="86"/>
      <c r="G148" s="210"/>
      <c r="H148" s="87"/>
      <c r="M148" s="216"/>
    </row>
    <row r="149" spans="2:13" s="10" customFormat="1" ht="25.5">
      <c r="B149" s="10" t="s">
        <v>361</v>
      </c>
      <c r="C149" s="32"/>
      <c r="D149" s="90" t="s">
        <v>95</v>
      </c>
      <c r="E149" s="31" t="s">
        <v>25</v>
      </c>
      <c r="F149" s="86">
        <v>1</v>
      </c>
      <c r="G149" s="210"/>
      <c r="H149" s="87">
        <f>F149*G149</f>
        <v>0</v>
      </c>
      <c r="M149" s="216"/>
    </row>
    <row r="150" spans="2:13">
      <c r="D150" s="35"/>
      <c r="H150" s="87"/>
      <c r="I150" s="35"/>
    </row>
    <row r="151" spans="2:13">
      <c r="B151" s="56"/>
      <c r="C151" s="57"/>
      <c r="D151" s="57" t="s">
        <v>354</v>
      </c>
      <c r="E151" s="57"/>
      <c r="F151" s="260" t="s">
        <v>46</v>
      </c>
      <c r="G151" s="260"/>
      <c r="H151" s="202">
        <f>SUM(H153:H155)</f>
        <v>0</v>
      </c>
      <c r="I151" s="58"/>
    </row>
    <row r="152" spans="2:13">
      <c r="D152" s="3"/>
      <c r="G152" s="17"/>
      <c r="H152" s="87"/>
      <c r="I152" s="35"/>
    </row>
    <row r="153" spans="2:13" s="99" customFormat="1" ht="25.5">
      <c r="B153" s="34" t="s">
        <v>326</v>
      </c>
      <c r="C153" s="39"/>
      <c r="D153" s="90" t="s">
        <v>44</v>
      </c>
      <c r="E153" s="109" t="s">
        <v>20</v>
      </c>
      <c r="F153" s="86">
        <f>F155*2</f>
        <v>120</v>
      </c>
      <c r="G153" s="210"/>
      <c r="H153" s="87">
        <f>F153*G153</f>
        <v>0</v>
      </c>
      <c r="I153" s="108"/>
      <c r="M153" s="217"/>
    </row>
    <row r="154" spans="2:13" s="99" customFormat="1">
      <c r="B154" s="34"/>
      <c r="C154" s="39"/>
      <c r="D154" s="90"/>
      <c r="E154" s="109"/>
      <c r="F154" s="86"/>
      <c r="G154" s="210"/>
      <c r="H154" s="87"/>
      <c r="I154" s="108"/>
      <c r="M154" s="217"/>
    </row>
    <row r="155" spans="2:13" s="99" customFormat="1">
      <c r="B155" s="34" t="s">
        <v>362</v>
      </c>
      <c r="C155" s="39"/>
      <c r="D155" s="90" t="s">
        <v>45</v>
      </c>
      <c r="E155" s="109" t="s">
        <v>21</v>
      </c>
      <c r="F155" s="86">
        <f>F16</f>
        <v>60</v>
      </c>
      <c r="G155" s="210"/>
      <c r="H155" s="87">
        <f>F155*G155</f>
        <v>0</v>
      </c>
      <c r="I155" s="108"/>
      <c r="M155" s="217"/>
    </row>
    <row r="156" spans="2:13">
      <c r="D156" s="35"/>
      <c r="H156" s="87"/>
      <c r="I156" s="35"/>
    </row>
    <row r="157" spans="2:13">
      <c r="B157" s="56"/>
      <c r="C157" s="57"/>
      <c r="D157" s="57" t="s">
        <v>355</v>
      </c>
      <c r="E157" s="260" t="s">
        <v>26</v>
      </c>
      <c r="F157" s="260"/>
      <c r="G157" s="260"/>
      <c r="H157" s="202">
        <f>H159</f>
        <v>0</v>
      </c>
      <c r="I157" s="58"/>
    </row>
    <row r="158" spans="2:13">
      <c r="D158" s="3"/>
      <c r="G158" s="17"/>
      <c r="H158" s="87"/>
      <c r="I158" s="35"/>
    </row>
    <row r="159" spans="2:13" s="10" customFormat="1" ht="25.5">
      <c r="B159" s="29" t="s">
        <v>363</v>
      </c>
      <c r="C159" s="32"/>
      <c r="D159" s="90" t="s">
        <v>47</v>
      </c>
      <c r="E159" s="104" t="s">
        <v>25</v>
      </c>
      <c r="F159" s="91">
        <v>0.1</v>
      </c>
      <c r="G159" s="210">
        <f>SUM(E162:E168)</f>
        <v>0</v>
      </c>
      <c r="H159" s="87">
        <f>F159*G159</f>
        <v>0</v>
      </c>
      <c r="I159" s="103"/>
      <c r="M159" s="216"/>
    </row>
    <row r="160" spans="2:13" ht="51" customHeight="1">
      <c r="D160" s="3"/>
      <c r="H160" s="87"/>
      <c r="I160" s="35"/>
    </row>
    <row r="161" spans="4:9">
      <c r="D161" s="3"/>
      <c r="H161" s="87"/>
      <c r="I161" s="35"/>
    </row>
    <row r="162" spans="4:9">
      <c r="D162" s="26" t="str">
        <f>D12</f>
        <v>1 PREDDELA</v>
      </c>
      <c r="E162" s="27">
        <f>H12</f>
        <v>0</v>
      </c>
    </row>
    <row r="163" spans="4:9">
      <c r="D163" s="26" t="str">
        <f>D36</f>
        <v>2 ZEMELJSKA DELA IN TEMELJENJE</v>
      </c>
      <c r="E163" s="27">
        <f>H36</f>
        <v>0</v>
      </c>
    </row>
    <row r="164" spans="4:9">
      <c r="D164" s="64" t="str">
        <f>D70</f>
        <v>3 JAŠKI</v>
      </c>
      <c r="E164" s="27">
        <f>H70</f>
        <v>0</v>
      </c>
    </row>
    <row r="165" spans="4:9">
      <c r="D165" s="64" t="str">
        <f>D74</f>
        <v>4 MONTAŽNA DELA</v>
      </c>
      <c r="E165" s="27">
        <f>H74</f>
        <v>0</v>
      </c>
    </row>
    <row r="166" spans="4:9">
      <c r="D166" s="64" t="str">
        <f>D109</f>
        <v>6 VOZIŠČNE KONSTRUKCIJE</v>
      </c>
      <c r="E166" s="27">
        <f>H109</f>
        <v>0</v>
      </c>
    </row>
    <row r="167" spans="4:9">
      <c r="D167" s="24" t="str">
        <f>D135</f>
        <v>7 TUJE STORITVE</v>
      </c>
      <c r="E167" s="25">
        <f>H135</f>
        <v>0</v>
      </c>
    </row>
    <row r="168" spans="4:9">
      <c r="D168" s="30" t="str">
        <f>D151</f>
        <v>8 ZAKLJUČNA DELA</v>
      </c>
      <c r="E168" s="25">
        <f>H151</f>
        <v>0</v>
      </c>
    </row>
    <row r="169" spans="4:9">
      <c r="D169" s="30" t="str">
        <f>D157</f>
        <v>9 NEPREDVIDENA DELA</v>
      </c>
      <c r="E169" s="25">
        <f>H157</f>
        <v>0</v>
      </c>
    </row>
    <row r="170" spans="4:9">
      <c r="D170" s="37"/>
      <c r="E170" s="36"/>
    </row>
    <row r="171" spans="4:9">
      <c r="D171" s="54" t="s">
        <v>14</v>
      </c>
      <c r="E171" s="55">
        <f>+SUM(E162:E169)</f>
        <v>0</v>
      </c>
    </row>
    <row r="172" spans="4:9">
      <c r="D172" s="28"/>
      <c r="E172" s="49"/>
    </row>
    <row r="173" spans="4:9">
      <c r="D173" s="30" t="s">
        <v>74</v>
      </c>
      <c r="E173" s="50">
        <f>0.22*E171</f>
        <v>0</v>
      </c>
    </row>
    <row r="174" spans="4:9">
      <c r="D174" s="28"/>
      <c r="E174" s="49"/>
    </row>
    <row r="175" spans="4:9">
      <c r="D175" s="48" t="s">
        <v>15</v>
      </c>
      <c r="E175" s="51">
        <f>+SUM(E171:E173)</f>
        <v>0</v>
      </c>
    </row>
    <row r="176" spans="4:9">
      <c r="D176" s="65"/>
      <c r="E176" s="66"/>
    </row>
    <row r="177" spans="2:9">
      <c r="H177" s="146" t="s">
        <v>341</v>
      </c>
    </row>
    <row r="178" spans="2:9">
      <c r="B178" s="47"/>
      <c r="C178" s="47"/>
      <c r="D178" s="97"/>
      <c r="E178" s="97"/>
      <c r="F178" s="46"/>
      <c r="G178" s="17"/>
      <c r="H178" s="143"/>
      <c r="I178" s="97"/>
    </row>
    <row r="179" spans="2:9" ht="18" customHeight="1">
      <c r="F179" s="46"/>
      <c r="H179" s="146" t="s">
        <v>342</v>
      </c>
    </row>
  </sheetData>
  <mergeCells count="13">
    <mergeCell ref="C3:H3"/>
    <mergeCell ref="C4:D4"/>
    <mergeCell ref="C5:F5"/>
    <mergeCell ref="C6:F6"/>
    <mergeCell ref="D8:H8"/>
    <mergeCell ref="F12:G12"/>
    <mergeCell ref="E157:G157"/>
    <mergeCell ref="E36:G36"/>
    <mergeCell ref="F70:G70"/>
    <mergeCell ref="F74:G74"/>
    <mergeCell ref="E109:G109"/>
    <mergeCell ref="F135:G135"/>
    <mergeCell ref="F151:G151"/>
  </mergeCells>
  <pageMargins left="0.78740157480314965" right="0.39370078740157483" top="0.98425196850393704" bottom="0.78740157480314965" header="0" footer="0.19685039370078741"/>
  <pageSetup paperSize="9" scale="85" orientation="landscape" r:id="rId1"/>
  <headerFooter>
    <oddFooter>&amp;CStran &amp;P od &amp;N</oddFooter>
  </headerFooter>
  <rowBreaks count="5" manualBreakCount="5">
    <brk id="21" min="1" max="8" man="1"/>
    <brk id="35" min="1" max="8" man="1"/>
    <brk id="73" min="1" max="8" man="1"/>
    <brk id="134" min="1" max="8" man="1"/>
    <brk id="156" min="1"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rgb="FF92D050"/>
  </sheetPr>
  <dimension ref="A1:O184"/>
  <sheetViews>
    <sheetView showZeros="0" zoomScaleNormal="100" zoomScaleSheetLayoutView="85" workbookViewId="0">
      <pane ySplit="10" topLeftCell="A149" activePane="bottomLeft" state="frozen"/>
      <selection activeCell="I86" sqref="A1:IV65536"/>
      <selection pane="bottomLeft" activeCell="G166" sqref="G166"/>
    </sheetView>
  </sheetViews>
  <sheetFormatPr defaultRowHeight="12.75"/>
  <cols>
    <col min="1" max="1" width="9.140625" style="97"/>
    <col min="2" max="3" width="10.7109375" style="29" customWidth="1"/>
    <col min="4" max="4" width="51.140625" style="44" customWidth="1"/>
    <col min="5" max="5" width="13.7109375" style="29" customWidth="1"/>
    <col min="6" max="6" width="12.7109375" style="91" customWidth="1"/>
    <col min="7" max="7" width="15.7109375" style="33" customWidth="1"/>
    <col min="8" max="8" width="15.7109375" style="100" customWidth="1"/>
    <col min="9" max="9" width="21.7109375" style="44" customWidth="1"/>
    <col min="10" max="12" width="9.140625" style="97"/>
    <col min="13" max="13" width="58.5703125" style="213" customWidth="1"/>
    <col min="14" max="16384" width="9.140625" style="97"/>
  </cols>
  <sheetData>
    <row r="1" spans="1:13" ht="9" customHeight="1"/>
    <row r="2" spans="1:13" hidden="1">
      <c r="B2" s="10" t="s">
        <v>16</v>
      </c>
      <c r="C2" s="42" t="s">
        <v>91</v>
      </c>
      <c r="D2" s="98"/>
      <c r="E2" s="99"/>
      <c r="F2" s="86"/>
    </row>
    <row r="3" spans="1:13" s="101" customFormat="1" ht="15" hidden="1" customHeight="1">
      <c r="B3" s="10" t="s">
        <v>62</v>
      </c>
      <c r="C3" s="248" t="s">
        <v>89</v>
      </c>
      <c r="D3" s="248"/>
      <c r="E3" s="248"/>
      <c r="F3" s="248"/>
      <c r="G3" s="261"/>
      <c r="H3" s="261"/>
      <c r="M3" s="44"/>
    </row>
    <row r="4" spans="1:13" s="101" customFormat="1" ht="12.75" hidden="1" customHeight="1">
      <c r="B4" s="10"/>
      <c r="C4" s="248" t="s">
        <v>63</v>
      </c>
      <c r="D4" s="248"/>
      <c r="E4" s="60"/>
      <c r="F4" s="60"/>
      <c r="G4" s="102"/>
      <c r="H4" s="100"/>
      <c r="M4" s="44"/>
    </row>
    <row r="5" spans="1:13" s="101" customFormat="1" ht="12.75" hidden="1" customHeight="1">
      <c r="B5" s="10" t="s">
        <v>54</v>
      </c>
      <c r="C5" s="248" t="s">
        <v>90</v>
      </c>
      <c r="D5" s="251"/>
      <c r="E5" s="251"/>
      <c r="F5" s="251"/>
      <c r="G5" s="102"/>
      <c r="H5" s="100"/>
      <c r="M5" s="44"/>
    </row>
    <row r="6" spans="1:13" s="101" customFormat="1" hidden="1">
      <c r="B6" s="10" t="s">
        <v>17</v>
      </c>
      <c r="C6" s="252" t="s">
        <v>85</v>
      </c>
      <c r="D6" s="252"/>
      <c r="E6" s="252"/>
      <c r="F6" s="252"/>
      <c r="G6" s="102"/>
      <c r="H6" s="100"/>
      <c r="M6" s="44"/>
    </row>
    <row r="7" spans="1:13" s="101" customFormat="1" hidden="1">
      <c r="B7" s="10" t="s">
        <v>18</v>
      </c>
      <c r="C7" s="11" t="s">
        <v>230</v>
      </c>
      <c r="D7" s="11"/>
      <c r="E7" s="11"/>
      <c r="F7" s="11"/>
      <c r="G7" s="102"/>
      <c r="H7" s="100"/>
      <c r="M7" s="44"/>
    </row>
    <row r="8" spans="1:13" s="101" customFormat="1" ht="72.75" hidden="1" customHeight="1">
      <c r="C8" s="11"/>
      <c r="D8" s="262" t="s">
        <v>135</v>
      </c>
      <c r="E8" s="262"/>
      <c r="F8" s="262"/>
      <c r="G8" s="262"/>
      <c r="H8" s="262"/>
      <c r="M8" s="44"/>
    </row>
    <row r="9" spans="1:13" s="5" customFormat="1" ht="9.75" hidden="1" customHeight="1">
      <c r="B9" s="6"/>
      <c r="C9" s="6"/>
      <c r="D9" s="1"/>
      <c r="E9" s="6"/>
      <c r="F9" s="12"/>
      <c r="G9" s="15"/>
      <c r="H9" s="19"/>
      <c r="I9" s="1"/>
      <c r="M9" s="214"/>
    </row>
    <row r="10" spans="1:13" s="23" customFormat="1" ht="32.1" customHeight="1" thickBot="1">
      <c r="B10" s="59" t="s">
        <v>0</v>
      </c>
      <c r="C10" s="59" t="s">
        <v>4</v>
      </c>
      <c r="D10" s="59" t="s">
        <v>2</v>
      </c>
      <c r="E10" s="59" t="s">
        <v>5</v>
      </c>
      <c r="F10" s="59" t="s">
        <v>1</v>
      </c>
      <c r="G10" s="59" t="s">
        <v>6</v>
      </c>
      <c r="H10" s="59" t="s">
        <v>13</v>
      </c>
      <c r="I10" s="59" t="s">
        <v>3</v>
      </c>
    </row>
    <row r="11" spans="1:13" s="7" customFormat="1" ht="15">
      <c r="B11" s="8"/>
      <c r="C11" s="8"/>
      <c r="D11" s="9"/>
      <c r="E11" s="8"/>
      <c r="F11" s="13"/>
      <c r="G11" s="16"/>
      <c r="H11" s="20"/>
      <c r="I11" s="9"/>
      <c r="M11" s="215"/>
    </row>
    <row r="12" spans="1:13">
      <c r="B12" s="56"/>
      <c r="C12" s="57"/>
      <c r="D12" s="57" t="s">
        <v>7</v>
      </c>
      <c r="E12" s="57"/>
      <c r="F12" s="260" t="s">
        <v>10</v>
      </c>
      <c r="G12" s="260"/>
      <c r="H12" s="202">
        <f>SUM(H16:H34)</f>
        <v>0</v>
      </c>
      <c r="I12" s="58"/>
    </row>
    <row r="13" spans="1:13" s="88" customFormat="1">
      <c r="B13" s="34"/>
      <c r="C13" s="34"/>
      <c r="D13" s="3"/>
      <c r="E13" s="34"/>
      <c r="F13" s="86"/>
      <c r="M13" s="96"/>
    </row>
    <row r="14" spans="1:13">
      <c r="B14" s="52"/>
      <c r="C14" s="52"/>
      <c r="D14" s="52" t="s">
        <v>8</v>
      </c>
      <c r="E14" s="52"/>
      <c r="F14" s="52"/>
      <c r="G14" s="52"/>
      <c r="H14" s="52"/>
      <c r="I14" s="52"/>
    </row>
    <row r="15" spans="1:13">
      <c r="D15" s="2"/>
      <c r="G15" s="97"/>
      <c r="H15" s="88"/>
      <c r="I15" s="88"/>
    </row>
    <row r="16" spans="1:13" s="10" customFormat="1" ht="63.75">
      <c r="A16" s="103"/>
      <c r="B16" s="32" t="s">
        <v>257</v>
      </c>
      <c r="C16" s="32"/>
      <c r="D16" s="90" t="s">
        <v>166</v>
      </c>
      <c r="E16" s="104" t="s">
        <v>21</v>
      </c>
      <c r="F16" s="105">
        <v>99</v>
      </c>
      <c r="G16" s="230"/>
      <c r="H16" s="107">
        <f>F16*G16</f>
        <v>0</v>
      </c>
      <c r="I16" s="103"/>
      <c r="M16" s="216"/>
    </row>
    <row r="17" spans="1:13" s="10" customFormat="1">
      <c r="A17" s="103"/>
      <c r="B17" s="32"/>
      <c r="C17" s="32"/>
      <c r="D17" s="90"/>
      <c r="E17" s="104"/>
      <c r="F17" s="105"/>
      <c r="G17" s="230"/>
      <c r="H17" s="107"/>
      <c r="I17" s="103"/>
      <c r="M17" s="216"/>
    </row>
    <row r="18" spans="1:13" s="10" customFormat="1" ht="38.25">
      <c r="A18" s="103"/>
      <c r="B18" s="32" t="s">
        <v>258</v>
      </c>
      <c r="C18" s="32"/>
      <c r="D18" s="90" t="s">
        <v>27</v>
      </c>
      <c r="E18" s="29" t="s">
        <v>19</v>
      </c>
      <c r="F18" s="105">
        <v>6</v>
      </c>
      <c r="G18" s="230"/>
      <c r="H18" s="107">
        <f>F18*G18</f>
        <v>0</v>
      </c>
      <c r="I18" s="103"/>
      <c r="M18" s="216"/>
    </row>
    <row r="19" spans="1:13" s="10" customFormat="1">
      <c r="A19" s="103"/>
      <c r="B19" s="32"/>
      <c r="C19" s="32"/>
      <c r="D19" s="90"/>
      <c r="E19" s="29"/>
      <c r="F19" s="105"/>
      <c r="G19" s="230"/>
      <c r="H19" s="107"/>
      <c r="I19" s="103"/>
      <c r="M19" s="216"/>
    </row>
    <row r="20" spans="1:13" s="10" customFormat="1" ht="89.25">
      <c r="A20" s="103"/>
      <c r="B20" s="32" t="s">
        <v>259</v>
      </c>
      <c r="C20" s="32"/>
      <c r="D20" s="90" t="s">
        <v>167</v>
      </c>
      <c r="E20" s="104" t="s">
        <v>19</v>
      </c>
      <c r="F20" s="105">
        <v>3</v>
      </c>
      <c r="G20" s="230"/>
      <c r="H20" s="107">
        <f>F20*G20</f>
        <v>0</v>
      </c>
      <c r="I20" s="103"/>
      <c r="M20" s="216"/>
    </row>
    <row r="21" spans="1:13" s="10" customFormat="1">
      <c r="A21" s="103"/>
      <c r="B21" s="32"/>
      <c r="C21" s="32"/>
      <c r="D21" s="90"/>
      <c r="E21" s="104"/>
      <c r="F21" s="105"/>
      <c r="G21" s="106"/>
      <c r="H21" s="107"/>
      <c r="I21" s="103"/>
      <c r="M21" s="216"/>
    </row>
    <row r="22" spans="1:13" s="10" customFormat="1">
      <c r="A22" s="103"/>
      <c r="B22" s="52"/>
      <c r="C22" s="52"/>
      <c r="D22" s="52" t="s">
        <v>38</v>
      </c>
      <c r="E22" s="52"/>
      <c r="F22" s="52"/>
      <c r="G22" s="52"/>
      <c r="H22" s="52"/>
      <c r="I22" s="52"/>
      <c r="M22" s="216"/>
    </row>
    <row r="23" spans="1:13" s="10" customFormat="1">
      <c r="A23" s="103"/>
      <c r="B23" s="32"/>
      <c r="C23" s="32"/>
      <c r="D23" s="90"/>
      <c r="E23" s="104"/>
      <c r="F23" s="105"/>
      <c r="G23" s="106"/>
      <c r="H23" s="107"/>
      <c r="I23" s="103"/>
      <c r="M23" s="216"/>
    </row>
    <row r="24" spans="1:13" s="10" customFormat="1" ht="63.75">
      <c r="A24" s="103"/>
      <c r="B24" s="32" t="s">
        <v>260</v>
      </c>
      <c r="C24" s="32"/>
      <c r="D24" s="90" t="s">
        <v>168</v>
      </c>
      <c r="E24" s="29" t="s">
        <v>19</v>
      </c>
      <c r="F24" s="105">
        <v>1</v>
      </c>
      <c r="G24" s="230"/>
      <c r="H24" s="107">
        <f>F24*G24</f>
        <v>0</v>
      </c>
      <c r="I24" s="103"/>
      <c r="M24" s="216"/>
    </row>
    <row r="25" spans="1:13" s="10" customFormat="1">
      <c r="A25" s="103"/>
      <c r="B25" s="32"/>
      <c r="C25" s="32"/>
      <c r="D25" s="90"/>
      <c r="E25" s="29"/>
      <c r="F25" s="105"/>
      <c r="G25" s="230"/>
      <c r="H25" s="107"/>
      <c r="I25" s="103"/>
      <c r="M25" s="216"/>
    </row>
    <row r="26" spans="1:13" s="10" customFormat="1" ht="51">
      <c r="A26" s="103"/>
      <c r="B26" s="32" t="s">
        <v>261</v>
      </c>
      <c r="C26" s="32"/>
      <c r="D26" s="61" t="s">
        <v>213</v>
      </c>
      <c r="E26" s="29" t="s">
        <v>19</v>
      </c>
      <c r="F26" s="105">
        <v>5</v>
      </c>
      <c r="G26" s="230"/>
      <c r="H26" s="107">
        <f>F26*G26</f>
        <v>0</v>
      </c>
      <c r="I26" s="103"/>
      <c r="M26" s="216"/>
    </row>
    <row r="27" spans="1:13" s="10" customFormat="1">
      <c r="A27" s="103"/>
      <c r="B27" s="32"/>
      <c r="C27" s="32"/>
      <c r="D27" s="90"/>
      <c r="E27" s="29"/>
      <c r="F27" s="105"/>
      <c r="G27" s="230"/>
      <c r="H27" s="107"/>
      <c r="I27" s="103"/>
      <c r="M27" s="216"/>
    </row>
    <row r="28" spans="1:13" s="10" customFormat="1" ht="51">
      <c r="A28" s="103"/>
      <c r="B28" s="32" t="s">
        <v>300</v>
      </c>
      <c r="C28" s="32"/>
      <c r="D28" s="61" t="s">
        <v>214</v>
      </c>
      <c r="E28" s="29" t="s">
        <v>19</v>
      </c>
      <c r="F28" s="105">
        <v>1</v>
      </c>
      <c r="G28" s="230"/>
      <c r="H28" s="107">
        <f>F28*G28</f>
        <v>0</v>
      </c>
      <c r="I28" s="103"/>
      <c r="M28" s="216"/>
    </row>
    <row r="29" spans="1:13" s="10" customFormat="1">
      <c r="A29" s="103"/>
      <c r="B29" s="32"/>
      <c r="C29" s="32"/>
      <c r="D29" s="61"/>
      <c r="E29" s="29"/>
      <c r="F29" s="105"/>
      <c r="G29" s="230"/>
      <c r="H29" s="107"/>
      <c r="I29" s="103"/>
      <c r="M29" s="216"/>
    </row>
    <row r="30" spans="1:13" s="10" customFormat="1" ht="25.5">
      <c r="A30" s="103"/>
      <c r="B30" s="32" t="s">
        <v>301</v>
      </c>
      <c r="C30" s="32"/>
      <c r="D30" s="90" t="s">
        <v>217</v>
      </c>
      <c r="E30" s="104" t="s">
        <v>21</v>
      </c>
      <c r="F30" s="105">
        <v>20</v>
      </c>
      <c r="G30" s="230"/>
      <c r="H30" s="107">
        <f>F30*G30</f>
        <v>0</v>
      </c>
      <c r="I30" s="103"/>
      <c r="M30" s="216"/>
    </row>
    <row r="31" spans="1:13" s="10" customFormat="1">
      <c r="A31" s="103"/>
      <c r="B31" s="32"/>
      <c r="C31" s="32"/>
      <c r="D31" s="61"/>
      <c r="E31" s="29"/>
      <c r="F31" s="105"/>
      <c r="G31" s="230"/>
      <c r="H31" s="107"/>
      <c r="I31" s="103"/>
      <c r="M31" s="216"/>
    </row>
    <row r="32" spans="1:13" s="10" customFormat="1" ht="38.25">
      <c r="A32" s="103"/>
      <c r="B32" s="32" t="s">
        <v>302</v>
      </c>
      <c r="C32" s="32"/>
      <c r="D32" s="90" t="s">
        <v>133</v>
      </c>
      <c r="E32" s="104" t="s">
        <v>19</v>
      </c>
      <c r="F32" s="105">
        <v>1</v>
      </c>
      <c r="G32" s="230"/>
      <c r="H32" s="107">
        <f>F32*G32</f>
        <v>0</v>
      </c>
      <c r="I32" s="103"/>
      <c r="M32" s="216"/>
    </row>
    <row r="33" spans="1:13" s="10" customFormat="1">
      <c r="A33" s="103"/>
      <c r="B33" s="32"/>
      <c r="C33" s="32"/>
      <c r="D33" s="90"/>
      <c r="E33" s="104"/>
      <c r="F33" s="105"/>
      <c r="G33" s="230"/>
      <c r="H33" s="107"/>
      <c r="I33" s="103"/>
      <c r="M33" s="216"/>
    </row>
    <row r="34" spans="1:13" s="10" customFormat="1" ht="25.5">
      <c r="A34" s="103"/>
      <c r="B34" s="32" t="s">
        <v>314</v>
      </c>
      <c r="C34" s="32"/>
      <c r="D34" s="90" t="s">
        <v>215</v>
      </c>
      <c r="E34" s="104" t="s">
        <v>20</v>
      </c>
      <c r="F34" s="105">
        <v>30</v>
      </c>
      <c r="G34" s="210"/>
      <c r="H34" s="107">
        <f>F34*G34</f>
        <v>0</v>
      </c>
      <c r="I34" s="103"/>
      <c r="M34" s="216"/>
    </row>
    <row r="35" spans="1:13" s="7" customFormat="1" ht="15">
      <c r="B35" s="32"/>
      <c r="C35" s="8"/>
      <c r="D35" s="9"/>
      <c r="E35" s="8"/>
      <c r="F35" s="13"/>
      <c r="G35" s="16"/>
      <c r="H35" s="20"/>
      <c r="I35" s="9"/>
      <c r="M35" s="215"/>
    </row>
    <row r="36" spans="1:13">
      <c r="A36" s="110"/>
      <c r="B36" s="56"/>
      <c r="C36" s="57"/>
      <c r="D36" s="57" t="s">
        <v>9</v>
      </c>
      <c r="E36" s="260" t="s">
        <v>11</v>
      </c>
      <c r="F36" s="260"/>
      <c r="G36" s="260"/>
      <c r="H36" s="202">
        <f>+SUM(H38:H72)</f>
        <v>0</v>
      </c>
      <c r="I36" s="58"/>
    </row>
    <row r="37" spans="1:13" s="88" customFormat="1">
      <c r="A37" s="111"/>
      <c r="B37" s="112"/>
      <c r="C37" s="112"/>
      <c r="D37" s="4"/>
      <c r="E37" s="112"/>
      <c r="F37" s="86"/>
      <c r="G37" s="18"/>
      <c r="H37" s="22"/>
      <c r="I37" s="35"/>
      <c r="M37" s="96"/>
    </row>
    <row r="38" spans="1:13" s="10" customFormat="1" ht="63.75">
      <c r="B38" s="29" t="s">
        <v>262</v>
      </c>
      <c r="C38" s="32"/>
      <c r="D38" s="90" t="s">
        <v>162</v>
      </c>
      <c r="E38" s="32" t="s">
        <v>22</v>
      </c>
      <c r="F38" s="86">
        <v>50</v>
      </c>
      <c r="G38" s="210"/>
      <c r="H38" s="87">
        <f>F38*G38</f>
        <v>0</v>
      </c>
      <c r="M38" s="216"/>
    </row>
    <row r="39" spans="1:13" s="88" customFormat="1">
      <c r="A39" s="111"/>
      <c r="B39" s="29"/>
      <c r="C39" s="112"/>
      <c r="D39" s="4"/>
      <c r="E39" s="112"/>
      <c r="F39" s="86"/>
      <c r="G39" s="210"/>
      <c r="H39" s="22"/>
      <c r="I39" s="35"/>
      <c r="M39" s="96"/>
    </row>
    <row r="40" spans="1:13" s="10" customFormat="1" ht="63.75">
      <c r="B40" s="29" t="s">
        <v>263</v>
      </c>
      <c r="C40" s="32"/>
      <c r="D40" s="90" t="s">
        <v>252</v>
      </c>
      <c r="E40" s="32" t="s">
        <v>22</v>
      </c>
      <c r="F40" s="86">
        <v>152</v>
      </c>
      <c r="G40" s="210"/>
      <c r="H40" s="87">
        <f>F40*G40</f>
        <v>0</v>
      </c>
      <c r="M40" s="216"/>
    </row>
    <row r="41" spans="1:13" s="10" customFormat="1">
      <c r="B41" s="29"/>
      <c r="C41" s="32"/>
      <c r="D41" s="90"/>
      <c r="E41" s="32"/>
      <c r="F41" s="86"/>
      <c r="G41" s="210"/>
      <c r="H41" s="87"/>
      <c r="M41" s="216"/>
    </row>
    <row r="42" spans="1:13" s="10" customFormat="1" ht="63.75">
      <c r="B42" s="29" t="s">
        <v>264</v>
      </c>
      <c r="C42" s="32"/>
      <c r="D42" s="90" t="s">
        <v>253</v>
      </c>
      <c r="E42" s="32" t="s">
        <v>22</v>
      </c>
      <c r="F42" s="86">
        <v>38</v>
      </c>
      <c r="G42" s="210"/>
      <c r="H42" s="87">
        <f>F42*G42</f>
        <v>0</v>
      </c>
      <c r="M42" s="216"/>
    </row>
    <row r="43" spans="1:13" s="10" customFormat="1">
      <c r="B43" s="29"/>
      <c r="C43" s="32"/>
      <c r="D43" s="90"/>
      <c r="E43" s="32"/>
      <c r="F43" s="86"/>
      <c r="G43" s="210"/>
      <c r="H43" s="87"/>
      <c r="M43" s="216"/>
    </row>
    <row r="44" spans="1:13" s="10" customFormat="1" ht="38.25">
      <c r="B44" s="29" t="s">
        <v>265</v>
      </c>
      <c r="C44" s="32"/>
      <c r="D44" s="90" t="s">
        <v>163</v>
      </c>
      <c r="E44" s="32" t="s">
        <v>20</v>
      </c>
      <c r="F44" s="86">
        <v>30</v>
      </c>
      <c r="G44" s="210"/>
      <c r="H44" s="87">
        <f>F44*G44</f>
        <v>0</v>
      </c>
      <c r="M44" s="216"/>
    </row>
    <row r="45" spans="1:13" s="10" customFormat="1">
      <c r="B45" s="29"/>
      <c r="C45" s="32"/>
      <c r="D45" s="90"/>
      <c r="E45" s="32"/>
      <c r="F45" s="86"/>
      <c r="G45" s="210"/>
      <c r="H45" s="87"/>
      <c r="I45" s="46"/>
      <c r="M45" s="216"/>
    </row>
    <row r="46" spans="1:13" s="10" customFormat="1" ht="38.25">
      <c r="B46" s="29" t="s">
        <v>266</v>
      </c>
      <c r="C46" s="32"/>
      <c r="D46" s="90" t="s">
        <v>28</v>
      </c>
      <c r="E46" s="32" t="s">
        <v>20</v>
      </c>
      <c r="F46" s="86">
        <v>99</v>
      </c>
      <c r="G46" s="231"/>
      <c r="H46" s="87">
        <f>F46*G46</f>
        <v>0</v>
      </c>
      <c r="M46" s="216"/>
    </row>
    <row r="47" spans="1:13" s="10" customFormat="1">
      <c r="B47" s="29"/>
      <c r="C47" s="32"/>
      <c r="D47" s="90"/>
      <c r="E47" s="32"/>
      <c r="F47" s="86"/>
      <c r="G47" s="231"/>
      <c r="H47" s="87"/>
      <c r="M47" s="216"/>
    </row>
    <row r="48" spans="1:13" s="10" customFormat="1" ht="63.75">
      <c r="B48" s="29" t="s">
        <v>267</v>
      </c>
      <c r="C48" s="32"/>
      <c r="D48" s="90" t="s">
        <v>29</v>
      </c>
      <c r="E48" s="32" t="s">
        <v>22</v>
      </c>
      <c r="F48" s="86">
        <v>17</v>
      </c>
      <c r="G48" s="231"/>
      <c r="H48" s="87">
        <f>F48*G48</f>
        <v>0</v>
      </c>
      <c r="M48" s="216"/>
    </row>
    <row r="49" spans="2:13" s="10" customFormat="1">
      <c r="B49" s="29"/>
      <c r="C49" s="32"/>
      <c r="D49" s="90"/>
      <c r="E49" s="32"/>
      <c r="F49" s="86"/>
      <c r="G49" s="231"/>
      <c r="H49" s="87"/>
      <c r="M49" s="216"/>
    </row>
    <row r="50" spans="2:13" s="10" customFormat="1" ht="63.75">
      <c r="B50" s="29" t="s">
        <v>268</v>
      </c>
      <c r="C50" s="32"/>
      <c r="D50" s="90" t="s">
        <v>64</v>
      </c>
      <c r="E50" s="32" t="s">
        <v>22</v>
      </c>
      <c r="F50" s="86">
        <v>40</v>
      </c>
      <c r="G50" s="231"/>
      <c r="H50" s="87">
        <f>F50*G50</f>
        <v>0</v>
      </c>
      <c r="M50" s="216"/>
    </row>
    <row r="51" spans="2:13" s="10" customFormat="1">
      <c r="B51" s="29"/>
      <c r="C51" s="32"/>
      <c r="D51" s="90"/>
      <c r="E51" s="32"/>
      <c r="F51" s="86"/>
      <c r="G51" s="231"/>
      <c r="H51" s="87"/>
      <c r="M51" s="216"/>
    </row>
    <row r="52" spans="2:13" s="10" customFormat="1" ht="76.5">
      <c r="B52" s="29" t="s">
        <v>269</v>
      </c>
      <c r="C52" s="32"/>
      <c r="D52" s="90" t="s">
        <v>180</v>
      </c>
      <c r="E52" s="32" t="s">
        <v>22</v>
      </c>
      <c r="F52" s="86">
        <v>140</v>
      </c>
      <c r="G52" s="231"/>
      <c r="H52" s="87">
        <f>F52*G52</f>
        <v>0</v>
      </c>
      <c r="I52" s="53" t="s">
        <v>232</v>
      </c>
      <c r="M52" s="216"/>
    </row>
    <row r="53" spans="2:13" s="10" customFormat="1">
      <c r="B53" s="29"/>
      <c r="C53" s="32"/>
      <c r="D53" s="90"/>
      <c r="E53" s="32"/>
      <c r="F53" s="86"/>
      <c r="G53" s="231"/>
      <c r="H53" s="87"/>
      <c r="I53" s="53"/>
      <c r="M53" s="216"/>
    </row>
    <row r="54" spans="2:13" s="10" customFormat="1" ht="25.5">
      <c r="B54" s="29" t="s">
        <v>270</v>
      </c>
      <c r="C54" s="32"/>
      <c r="D54" s="115" t="s">
        <v>98</v>
      </c>
      <c r="E54" s="32" t="s">
        <v>97</v>
      </c>
      <c r="F54" s="86">
        <v>5</v>
      </c>
      <c r="G54" s="231"/>
      <c r="H54" s="87">
        <f>F54*G54</f>
        <v>0</v>
      </c>
      <c r="I54" s="46"/>
      <c r="M54" s="216"/>
    </row>
    <row r="55" spans="2:13" s="10" customFormat="1">
      <c r="B55" s="29"/>
      <c r="C55" s="32"/>
      <c r="D55" s="90"/>
      <c r="E55" s="32"/>
      <c r="F55" s="86"/>
      <c r="G55" s="231"/>
      <c r="H55" s="87"/>
      <c r="I55" s="53"/>
      <c r="M55" s="216"/>
    </row>
    <row r="56" spans="2:13" s="10" customFormat="1" ht="25.5">
      <c r="B56" s="29" t="s">
        <v>271</v>
      </c>
      <c r="C56" s="32"/>
      <c r="D56" s="90" t="s">
        <v>93</v>
      </c>
      <c r="E56" s="32" t="s">
        <v>22</v>
      </c>
      <c r="F56" s="86">
        <f>F38</f>
        <v>50</v>
      </c>
      <c r="G56" s="231"/>
      <c r="H56" s="87">
        <f>F56*G56</f>
        <v>0</v>
      </c>
      <c r="M56" s="216"/>
    </row>
    <row r="57" spans="2:13" s="10" customFormat="1">
      <c r="B57" s="29"/>
      <c r="C57" s="32"/>
      <c r="D57" s="90"/>
      <c r="E57" s="32"/>
      <c r="F57" s="86"/>
      <c r="G57" s="231"/>
      <c r="H57" s="87"/>
      <c r="I57" s="53"/>
      <c r="M57" s="216"/>
    </row>
    <row r="58" spans="2:13" s="10" customFormat="1" ht="38.25">
      <c r="B58" s="29" t="s">
        <v>272</v>
      </c>
      <c r="C58" s="32"/>
      <c r="D58" s="90" t="s">
        <v>249</v>
      </c>
      <c r="E58" s="32" t="s">
        <v>22</v>
      </c>
      <c r="F58" s="86">
        <v>57</v>
      </c>
      <c r="G58" s="231"/>
      <c r="H58" s="87">
        <f>F58*G58</f>
        <v>0</v>
      </c>
      <c r="I58" s="53" t="s">
        <v>114</v>
      </c>
      <c r="M58" s="216"/>
    </row>
    <row r="59" spans="2:13" s="10" customFormat="1">
      <c r="B59" s="29"/>
      <c r="C59" s="32"/>
      <c r="D59" s="90"/>
      <c r="E59" s="32"/>
      <c r="F59" s="86"/>
      <c r="G59" s="231"/>
      <c r="H59" s="87"/>
      <c r="M59" s="216"/>
    </row>
    <row r="60" spans="2:13" s="10" customFormat="1" ht="38.25">
      <c r="B60" s="29" t="s">
        <v>273</v>
      </c>
      <c r="C60" s="32"/>
      <c r="D60" s="90" t="s">
        <v>94</v>
      </c>
      <c r="E60" s="32" t="s">
        <v>25</v>
      </c>
      <c r="F60" s="86">
        <v>8</v>
      </c>
      <c r="G60" s="231"/>
      <c r="H60" s="87">
        <f>F60*G60</f>
        <v>0</v>
      </c>
      <c r="M60" s="216"/>
    </row>
    <row r="61" spans="2:13" s="10" customFormat="1">
      <c r="B61" s="29"/>
      <c r="C61" s="32"/>
      <c r="D61" s="90"/>
      <c r="E61" s="32"/>
      <c r="F61" s="86"/>
      <c r="G61" s="231"/>
      <c r="H61" s="87"/>
      <c r="M61" s="216"/>
    </row>
    <row r="62" spans="2:13" s="10" customFormat="1">
      <c r="B62" s="32" t="s">
        <v>274</v>
      </c>
      <c r="C62" s="32"/>
      <c r="D62" s="90" t="s">
        <v>41</v>
      </c>
      <c r="E62" s="32" t="s">
        <v>25</v>
      </c>
      <c r="F62" s="86">
        <v>3</v>
      </c>
      <c r="G62" s="231"/>
      <c r="H62" s="87">
        <f>F62*G62</f>
        <v>0</v>
      </c>
      <c r="M62" s="216"/>
    </row>
    <row r="63" spans="2:13" s="10" customFormat="1">
      <c r="B63" s="112"/>
      <c r="C63" s="32"/>
      <c r="D63" s="90"/>
      <c r="E63" s="32"/>
      <c r="F63" s="86"/>
      <c r="G63" s="231"/>
      <c r="H63" s="87"/>
      <c r="M63" s="216"/>
    </row>
    <row r="64" spans="2:13" s="10" customFormat="1">
      <c r="B64" s="29" t="s">
        <v>303</v>
      </c>
      <c r="C64" s="32"/>
      <c r="D64" s="90" t="s">
        <v>183</v>
      </c>
      <c r="E64" s="32" t="s">
        <v>25</v>
      </c>
      <c r="F64" s="86">
        <v>1</v>
      </c>
      <c r="G64" s="231"/>
      <c r="H64" s="87">
        <f>F64*G64</f>
        <v>0</v>
      </c>
      <c r="M64" s="216"/>
    </row>
    <row r="65" spans="1:15" s="10" customFormat="1">
      <c r="B65" s="112"/>
      <c r="C65" s="32"/>
      <c r="D65" s="90"/>
      <c r="E65" s="32"/>
      <c r="F65" s="86"/>
      <c r="G65" s="231"/>
      <c r="H65" s="87"/>
      <c r="M65" s="216"/>
    </row>
    <row r="66" spans="1:15" s="10" customFormat="1" ht="38.25">
      <c r="B66" s="29" t="s">
        <v>304</v>
      </c>
      <c r="C66" s="32"/>
      <c r="D66" s="90" t="s">
        <v>43</v>
      </c>
      <c r="E66" s="32" t="s">
        <v>25</v>
      </c>
      <c r="F66" s="86">
        <v>3</v>
      </c>
      <c r="G66" s="231"/>
      <c r="H66" s="87">
        <f>F66*G66</f>
        <v>0</v>
      </c>
      <c r="M66" s="216"/>
    </row>
    <row r="67" spans="1:15" s="10" customFormat="1">
      <c r="B67" s="112"/>
      <c r="C67" s="32"/>
      <c r="D67" s="90"/>
      <c r="E67" s="32"/>
      <c r="F67" s="86"/>
      <c r="G67" s="231"/>
      <c r="H67" s="87"/>
      <c r="M67" s="216"/>
    </row>
    <row r="68" spans="1:15" s="10" customFormat="1" ht="38.25">
      <c r="B68" s="29" t="s">
        <v>305</v>
      </c>
      <c r="C68" s="32"/>
      <c r="D68" s="38" t="s">
        <v>42</v>
      </c>
      <c r="E68" s="32" t="s">
        <v>25</v>
      </c>
      <c r="F68" s="86">
        <v>1</v>
      </c>
      <c r="G68" s="231"/>
      <c r="H68" s="87">
        <f>F68*G68</f>
        <v>0</v>
      </c>
      <c r="M68" s="216"/>
    </row>
    <row r="69" spans="1:15" s="10" customFormat="1">
      <c r="B69" s="29"/>
      <c r="C69" s="32"/>
      <c r="D69" s="38"/>
      <c r="E69" s="32"/>
      <c r="F69" s="86"/>
      <c r="G69" s="231"/>
      <c r="H69" s="87"/>
      <c r="M69" s="216"/>
    </row>
    <row r="70" spans="1:15" s="10" customFormat="1" ht="51">
      <c r="B70" s="29" t="s">
        <v>306</v>
      </c>
      <c r="C70" s="32"/>
      <c r="D70" s="124" t="s">
        <v>185</v>
      </c>
      <c r="E70" s="32" t="s">
        <v>101</v>
      </c>
      <c r="F70" s="117">
        <v>2</v>
      </c>
      <c r="G70" s="232"/>
      <c r="H70" s="87">
        <f>F70*G70</f>
        <v>0</v>
      </c>
      <c r="M70" s="216"/>
    </row>
    <row r="71" spans="1:15" s="10" customFormat="1">
      <c r="B71" s="112"/>
      <c r="C71" s="32"/>
      <c r="D71" s="38"/>
      <c r="E71" s="32"/>
      <c r="F71" s="86"/>
      <c r="G71" s="231"/>
      <c r="H71" s="87"/>
      <c r="M71" s="216"/>
    </row>
    <row r="72" spans="1:15" s="10" customFormat="1" ht="25.5">
      <c r="B72" s="29" t="s">
        <v>307</v>
      </c>
      <c r="C72" s="32"/>
      <c r="D72" s="116" t="s">
        <v>40</v>
      </c>
      <c r="E72" s="32" t="s">
        <v>21</v>
      </c>
      <c r="F72" s="117">
        <f>F16</f>
        <v>99</v>
      </c>
      <c r="G72" s="232"/>
      <c r="H72" s="87">
        <f>F72*G72</f>
        <v>0</v>
      </c>
      <c r="M72" s="216"/>
    </row>
    <row r="73" spans="1:15" s="88" customFormat="1">
      <c r="A73" s="111"/>
      <c r="B73" s="112"/>
      <c r="C73" s="112"/>
      <c r="D73" s="118"/>
      <c r="E73" s="112"/>
      <c r="F73" s="119"/>
      <c r="G73" s="113"/>
      <c r="H73" s="120"/>
      <c r="I73" s="35"/>
      <c r="M73" s="96"/>
    </row>
    <row r="74" spans="1:15" s="88" customFormat="1">
      <c r="A74" s="111"/>
      <c r="B74" s="32"/>
      <c r="C74" s="112"/>
      <c r="D74" s="125"/>
      <c r="E74" s="82"/>
      <c r="F74" s="123"/>
      <c r="G74" s="203"/>
      <c r="H74" s="114"/>
      <c r="I74" s="83"/>
      <c r="M74" s="96"/>
    </row>
    <row r="75" spans="1:15" s="88" customFormat="1">
      <c r="B75" s="56"/>
      <c r="C75" s="57"/>
      <c r="D75" s="57" t="s">
        <v>370</v>
      </c>
      <c r="E75" s="57"/>
      <c r="F75" s="260" t="s">
        <v>351</v>
      </c>
      <c r="G75" s="260"/>
      <c r="H75" s="202">
        <f>SUM(H77:H120)</f>
        <v>0</v>
      </c>
      <c r="I75" s="58"/>
      <c r="M75" s="96"/>
    </row>
    <row r="76" spans="1:15" s="88" customFormat="1">
      <c r="B76" s="34"/>
      <c r="C76" s="34"/>
      <c r="D76" s="3"/>
      <c r="E76" s="34"/>
      <c r="F76" s="91"/>
      <c r="G76" s="17"/>
      <c r="H76" s="87"/>
      <c r="I76" s="35"/>
      <c r="M76" s="96"/>
    </row>
    <row r="77" spans="1:15" s="88" customFormat="1" ht="51">
      <c r="B77" s="32" t="s">
        <v>275</v>
      </c>
      <c r="C77" s="32"/>
      <c r="D77" s="35" t="s">
        <v>344</v>
      </c>
      <c r="E77" s="34"/>
      <c r="F77" s="86"/>
      <c r="G77" s="210"/>
      <c r="H77" s="87"/>
      <c r="I77" s="95" t="s">
        <v>86</v>
      </c>
      <c r="K77" s="98"/>
      <c r="L77" s="98"/>
      <c r="M77" s="35"/>
      <c r="N77" s="98"/>
      <c r="O77" s="98"/>
    </row>
    <row r="78" spans="1:15" s="88" customFormat="1">
      <c r="B78" s="32"/>
      <c r="C78" s="32"/>
      <c r="D78" s="90" t="s">
        <v>68</v>
      </c>
      <c r="E78" s="34" t="s">
        <v>21</v>
      </c>
      <c r="F78" s="86">
        <f>F16</f>
        <v>99</v>
      </c>
      <c r="G78" s="41"/>
      <c r="H78" s="87">
        <f>F78*G78</f>
        <v>0</v>
      </c>
      <c r="I78" s="35"/>
      <c r="K78" s="98"/>
      <c r="L78" s="98"/>
      <c r="M78" s="35"/>
      <c r="N78" s="98"/>
      <c r="O78" s="98"/>
    </row>
    <row r="79" spans="1:15" s="88" customFormat="1">
      <c r="B79" s="34"/>
      <c r="C79" s="34"/>
      <c r="D79" s="3"/>
      <c r="E79" s="34"/>
      <c r="F79" s="86"/>
      <c r="G79" s="237"/>
      <c r="H79" s="87"/>
      <c r="I79" s="35"/>
      <c r="K79" s="98"/>
      <c r="L79" s="98"/>
      <c r="M79" s="35"/>
      <c r="N79" s="98"/>
      <c r="O79" s="98"/>
    </row>
    <row r="80" spans="1:15" s="88" customFormat="1" ht="51">
      <c r="B80" s="32" t="s">
        <v>276</v>
      </c>
      <c r="C80" s="32"/>
      <c r="D80" s="35" t="s">
        <v>345</v>
      </c>
      <c r="E80" s="34"/>
      <c r="F80" s="86"/>
      <c r="G80" s="237"/>
      <c r="H80" s="87"/>
      <c r="I80" s="35"/>
      <c r="K80" s="98"/>
      <c r="L80" s="98"/>
      <c r="M80" s="35"/>
      <c r="N80" s="98"/>
      <c r="O80" s="98"/>
    </row>
    <row r="81" spans="2:15" s="88" customFormat="1">
      <c r="B81" s="32"/>
      <c r="C81" s="32"/>
      <c r="D81" s="90" t="s">
        <v>121</v>
      </c>
      <c r="E81" s="34" t="s">
        <v>19</v>
      </c>
      <c r="F81" s="91">
        <v>1</v>
      </c>
      <c r="G81" s="33"/>
      <c r="H81" s="87">
        <f>F81*G81</f>
        <v>0</v>
      </c>
      <c r="I81" s="35" t="s">
        <v>118</v>
      </c>
      <c r="K81" s="98"/>
      <c r="L81" s="98"/>
      <c r="M81" s="35"/>
      <c r="N81" s="98"/>
      <c r="O81" s="98"/>
    </row>
    <row r="82" spans="2:15" s="88" customFormat="1" ht="38.25">
      <c r="B82" s="32"/>
      <c r="C82" s="32"/>
      <c r="D82" s="90" t="s">
        <v>31</v>
      </c>
      <c r="E82" s="34" t="s">
        <v>19</v>
      </c>
      <c r="F82" s="91">
        <v>1</v>
      </c>
      <c r="G82" s="33"/>
      <c r="H82" s="87">
        <f>F82*G82</f>
        <v>0</v>
      </c>
      <c r="I82" s="35" t="s">
        <v>181</v>
      </c>
      <c r="K82" s="98"/>
      <c r="L82" s="98"/>
      <c r="M82" s="35"/>
      <c r="N82" s="98"/>
      <c r="O82" s="98"/>
    </row>
    <row r="83" spans="2:15" s="88" customFormat="1" ht="38.25">
      <c r="B83" s="32"/>
      <c r="C83" s="32"/>
      <c r="D83" s="90" t="s">
        <v>30</v>
      </c>
      <c r="E83" s="34" t="s">
        <v>19</v>
      </c>
      <c r="F83" s="91">
        <v>1</v>
      </c>
      <c r="G83" s="33"/>
      <c r="H83" s="87">
        <f>F83*G83</f>
        <v>0</v>
      </c>
      <c r="I83" s="35" t="s">
        <v>181</v>
      </c>
      <c r="K83" s="98"/>
      <c r="L83" s="98"/>
      <c r="M83" s="35"/>
      <c r="N83" s="98"/>
      <c r="O83" s="98"/>
    </row>
    <row r="84" spans="2:15" s="88" customFormat="1">
      <c r="B84" s="34"/>
      <c r="C84" s="34"/>
      <c r="D84" s="90"/>
      <c r="E84" s="34"/>
      <c r="F84" s="86"/>
      <c r="G84" s="234"/>
      <c r="H84" s="87"/>
      <c r="I84" s="35"/>
      <c r="K84" s="98"/>
      <c r="L84" s="98"/>
      <c r="M84" s="35"/>
      <c r="N84" s="98"/>
      <c r="O84" s="98"/>
    </row>
    <row r="85" spans="2:15" s="88" customFormat="1">
      <c r="B85" s="34"/>
      <c r="C85" s="34"/>
      <c r="D85" s="90" t="s">
        <v>49</v>
      </c>
      <c r="E85" s="34" t="s">
        <v>32</v>
      </c>
      <c r="F85" s="86">
        <v>1</v>
      </c>
      <c r="G85" s="41"/>
      <c r="H85" s="87">
        <f>F85*G85</f>
        <v>0</v>
      </c>
      <c r="I85" s="35" t="s">
        <v>182</v>
      </c>
      <c r="K85" s="98"/>
      <c r="L85" s="98"/>
      <c r="M85" s="35"/>
      <c r="N85" s="98"/>
      <c r="O85" s="98"/>
    </row>
    <row r="86" spans="2:15" s="88" customFormat="1">
      <c r="B86" s="34"/>
      <c r="C86" s="34"/>
      <c r="D86" s="90"/>
      <c r="E86" s="34"/>
      <c r="F86" s="86"/>
      <c r="G86" s="41"/>
      <c r="H86" s="87"/>
      <c r="I86" s="35"/>
      <c r="K86" s="98"/>
      <c r="L86" s="98"/>
      <c r="M86" s="35"/>
      <c r="N86" s="98"/>
      <c r="O86" s="98"/>
    </row>
    <row r="87" spans="2:15" s="88" customFormat="1" ht="51">
      <c r="B87" s="34"/>
      <c r="C87" s="34"/>
      <c r="D87" s="121" t="s">
        <v>165</v>
      </c>
      <c r="E87" s="34" t="s">
        <v>32</v>
      </c>
      <c r="F87" s="86">
        <v>1</v>
      </c>
      <c r="G87" s="41"/>
      <c r="H87" s="87">
        <f>F87*G87</f>
        <v>0</v>
      </c>
      <c r="I87" s="35"/>
      <c r="K87" s="98"/>
      <c r="L87" s="98"/>
      <c r="M87" s="35"/>
      <c r="N87" s="98"/>
      <c r="O87" s="98"/>
    </row>
    <row r="88" spans="2:15" s="88" customFormat="1">
      <c r="B88" s="34"/>
      <c r="C88" s="34"/>
      <c r="D88" s="90"/>
      <c r="E88" s="34"/>
      <c r="F88" s="86"/>
      <c r="G88" s="41"/>
      <c r="H88" s="87"/>
      <c r="I88" s="35"/>
      <c r="K88" s="98"/>
      <c r="L88" s="98"/>
      <c r="M88" s="35"/>
      <c r="N88" s="98"/>
      <c r="O88" s="98"/>
    </row>
    <row r="89" spans="2:15" s="88" customFormat="1" ht="38.25">
      <c r="B89" s="32" t="s">
        <v>277</v>
      </c>
      <c r="C89" s="32"/>
      <c r="D89" s="90" t="s">
        <v>365</v>
      </c>
      <c r="E89" s="34"/>
      <c r="F89" s="91"/>
      <c r="G89" s="17"/>
      <c r="H89" s="87"/>
      <c r="I89" s="35"/>
      <c r="K89" s="98"/>
      <c r="L89" s="98"/>
      <c r="M89" s="35"/>
      <c r="N89" s="98"/>
      <c r="O89" s="98"/>
    </row>
    <row r="90" spans="2:15" s="88" customFormat="1">
      <c r="B90" s="34"/>
      <c r="C90" s="34"/>
      <c r="D90" s="90" t="s">
        <v>82</v>
      </c>
      <c r="E90" s="34" t="s">
        <v>19</v>
      </c>
      <c r="F90" s="86">
        <v>2</v>
      </c>
      <c r="G90" s="41"/>
      <c r="H90" s="87">
        <f>F90*G90</f>
        <v>0</v>
      </c>
      <c r="I90" s="35"/>
      <c r="K90" s="98"/>
      <c r="L90" s="98"/>
      <c r="M90" s="35"/>
      <c r="N90" s="98"/>
      <c r="O90" s="98"/>
    </row>
    <row r="91" spans="2:15" s="88" customFormat="1">
      <c r="B91" s="34"/>
      <c r="C91" s="34"/>
      <c r="D91" s="90"/>
      <c r="E91" s="34"/>
      <c r="F91" s="91"/>
      <c r="G91" s="17"/>
      <c r="H91" s="87"/>
      <c r="I91" s="35"/>
      <c r="K91" s="98"/>
      <c r="L91" s="98"/>
      <c r="M91" s="35"/>
      <c r="N91" s="98"/>
      <c r="O91" s="98"/>
    </row>
    <row r="92" spans="2:15" s="88" customFormat="1" ht="38.25">
      <c r="B92" s="32" t="s">
        <v>278</v>
      </c>
      <c r="C92" s="32"/>
      <c r="D92" s="35" t="s">
        <v>346</v>
      </c>
      <c r="E92" s="34"/>
      <c r="F92" s="91"/>
      <c r="G92" s="17"/>
      <c r="H92" s="87"/>
      <c r="I92" s="35"/>
      <c r="K92" s="98"/>
      <c r="L92" s="98"/>
      <c r="M92" s="35"/>
      <c r="N92" s="98"/>
      <c r="O92" s="98"/>
    </row>
    <row r="93" spans="2:15" s="88" customFormat="1">
      <c r="B93" s="34"/>
      <c r="C93" s="34"/>
      <c r="D93" s="90" t="s">
        <v>65</v>
      </c>
      <c r="E93" s="34" t="s">
        <v>19</v>
      </c>
      <c r="F93" s="91">
        <v>1</v>
      </c>
      <c r="G93" s="33"/>
      <c r="H93" s="87">
        <f>F93*G93</f>
        <v>0</v>
      </c>
      <c r="I93" s="35"/>
      <c r="K93" s="98"/>
      <c r="L93" s="98"/>
      <c r="M93" s="35"/>
      <c r="N93" s="98"/>
      <c r="O93" s="98"/>
    </row>
    <row r="94" spans="2:15" s="88" customFormat="1">
      <c r="B94" s="34"/>
      <c r="C94" s="34"/>
      <c r="D94" s="90" t="s">
        <v>81</v>
      </c>
      <c r="E94" s="34" t="s">
        <v>19</v>
      </c>
      <c r="F94" s="91">
        <v>1</v>
      </c>
      <c r="G94" s="33"/>
      <c r="H94" s="87">
        <f>F94*G94</f>
        <v>0</v>
      </c>
      <c r="I94" s="35"/>
      <c r="K94" s="98"/>
      <c r="L94" s="98"/>
      <c r="M94" s="35"/>
      <c r="N94" s="98"/>
      <c r="O94" s="98"/>
    </row>
    <row r="95" spans="2:15" s="88" customFormat="1">
      <c r="B95" s="34"/>
      <c r="C95" s="34"/>
      <c r="D95" s="90" t="s">
        <v>83</v>
      </c>
      <c r="E95" s="34" t="s">
        <v>19</v>
      </c>
      <c r="F95" s="91">
        <v>1</v>
      </c>
      <c r="G95" s="33"/>
      <c r="H95" s="87">
        <f>F95*G95</f>
        <v>0</v>
      </c>
      <c r="I95" s="35"/>
      <c r="K95" s="98"/>
      <c r="L95" s="98"/>
      <c r="M95" s="35"/>
      <c r="N95" s="98"/>
      <c r="O95" s="98"/>
    </row>
    <row r="96" spans="2:15" s="88" customFormat="1">
      <c r="B96" s="34"/>
      <c r="C96" s="34"/>
      <c r="D96" s="35"/>
      <c r="E96" s="34"/>
      <c r="F96" s="91"/>
      <c r="G96" s="33"/>
      <c r="H96" s="87"/>
      <c r="I96" s="35"/>
      <c r="K96" s="98"/>
      <c r="L96" s="98"/>
      <c r="M96" s="35"/>
      <c r="N96" s="98"/>
      <c r="O96" s="98"/>
    </row>
    <row r="97" spans="2:15" s="88" customFormat="1" ht="25.5">
      <c r="B97" s="34"/>
      <c r="C97" s="34"/>
      <c r="D97" s="35" t="s">
        <v>59</v>
      </c>
      <c r="E97" s="34" t="s">
        <v>19</v>
      </c>
      <c r="F97" s="91">
        <v>1</v>
      </c>
      <c r="G97" s="33"/>
      <c r="H97" s="87">
        <f>F97*G97</f>
        <v>0</v>
      </c>
      <c r="I97" s="95" t="s">
        <v>86</v>
      </c>
      <c r="K97" s="98"/>
      <c r="L97" s="98"/>
      <c r="M97" s="35"/>
      <c r="N97" s="98"/>
      <c r="O97" s="98"/>
    </row>
    <row r="98" spans="2:15" s="88" customFormat="1">
      <c r="B98" s="34"/>
      <c r="C98" s="34"/>
      <c r="D98" s="35"/>
      <c r="E98" s="34"/>
      <c r="F98" s="91"/>
      <c r="G98" s="33"/>
      <c r="H98" s="87"/>
      <c r="I98" s="35"/>
      <c r="K98" s="98"/>
      <c r="L98" s="98"/>
      <c r="M98" s="35"/>
      <c r="N98" s="98"/>
      <c r="O98" s="98"/>
    </row>
    <row r="99" spans="2:15" s="88" customFormat="1">
      <c r="B99" s="34"/>
      <c r="C99" s="34"/>
      <c r="D99" s="35" t="s">
        <v>34</v>
      </c>
      <c r="E99" s="34" t="s">
        <v>19</v>
      </c>
      <c r="F99" s="91">
        <v>1</v>
      </c>
      <c r="G99" s="33"/>
      <c r="H99" s="87">
        <f>F99*G99</f>
        <v>0</v>
      </c>
      <c r="I99" s="35"/>
      <c r="K99" s="98"/>
      <c r="L99" s="98"/>
      <c r="M99" s="35"/>
      <c r="N99" s="98"/>
      <c r="O99" s="98"/>
    </row>
    <row r="100" spans="2:15" s="88" customFormat="1">
      <c r="B100" s="34"/>
      <c r="C100" s="34"/>
      <c r="D100" s="35"/>
      <c r="E100" s="34"/>
      <c r="F100" s="91"/>
      <c r="G100" s="33"/>
      <c r="H100" s="87"/>
      <c r="I100" s="35"/>
      <c r="K100" s="98"/>
      <c r="L100" s="98"/>
      <c r="M100" s="35"/>
      <c r="N100" s="98"/>
      <c r="O100" s="98"/>
    </row>
    <row r="101" spans="2:15" s="88" customFormat="1">
      <c r="B101" s="34"/>
      <c r="C101" s="34"/>
      <c r="D101" s="35" t="s">
        <v>35</v>
      </c>
      <c r="E101" s="34" t="s">
        <v>19</v>
      </c>
      <c r="F101" s="86">
        <v>1</v>
      </c>
      <c r="G101" s="41"/>
      <c r="H101" s="87">
        <f>F101*G101</f>
        <v>0</v>
      </c>
      <c r="I101" s="96"/>
      <c r="K101" s="98"/>
      <c r="L101" s="98"/>
      <c r="M101" s="35"/>
      <c r="N101" s="98"/>
      <c r="O101" s="98"/>
    </row>
    <row r="102" spans="2:15" s="88" customFormat="1">
      <c r="B102" s="34"/>
      <c r="C102" s="34"/>
      <c r="D102" s="35"/>
      <c r="E102" s="34"/>
      <c r="F102" s="91"/>
      <c r="G102" s="233"/>
      <c r="H102" s="87"/>
      <c r="I102" s="35"/>
      <c r="K102" s="98"/>
      <c r="L102" s="98"/>
      <c r="M102" s="35"/>
      <c r="N102" s="98"/>
      <c r="O102" s="98"/>
    </row>
    <row r="103" spans="2:15" s="88" customFormat="1">
      <c r="B103" s="34"/>
      <c r="C103" s="34"/>
      <c r="D103" s="35" t="s">
        <v>138</v>
      </c>
      <c r="E103" s="34" t="s">
        <v>19</v>
      </c>
      <c r="F103" s="86">
        <v>2</v>
      </c>
      <c r="G103" s="41"/>
      <c r="H103" s="87">
        <f>F103*G103</f>
        <v>0</v>
      </c>
      <c r="I103" s="35"/>
      <c r="K103" s="98"/>
      <c r="L103" s="98"/>
      <c r="M103" s="35"/>
      <c r="N103" s="98"/>
      <c r="O103" s="98"/>
    </row>
    <row r="104" spans="2:15" s="88" customFormat="1">
      <c r="B104" s="34"/>
      <c r="C104" s="34"/>
      <c r="D104" s="35"/>
      <c r="E104" s="34"/>
      <c r="F104" s="91"/>
      <c r="G104" s="233"/>
      <c r="H104" s="87"/>
      <c r="I104" s="35"/>
      <c r="K104" s="98"/>
      <c r="L104" s="98"/>
      <c r="M104" s="35"/>
      <c r="N104" s="98"/>
      <c r="O104" s="98"/>
    </row>
    <row r="105" spans="2:15" s="88" customFormat="1">
      <c r="B105" s="34"/>
      <c r="C105" s="34"/>
      <c r="D105" s="35" t="s">
        <v>137</v>
      </c>
      <c r="E105" s="34" t="s">
        <v>19</v>
      </c>
      <c r="F105" s="86">
        <v>1</v>
      </c>
      <c r="G105" s="41"/>
      <c r="H105" s="87">
        <f>F105*G105</f>
        <v>0</v>
      </c>
      <c r="I105" s="35"/>
      <c r="K105" s="98"/>
      <c r="L105" s="98"/>
      <c r="M105" s="35"/>
      <c r="N105" s="98"/>
      <c r="O105" s="98"/>
    </row>
    <row r="106" spans="2:15" s="88" customFormat="1">
      <c r="B106" s="34"/>
      <c r="C106" s="34"/>
      <c r="D106" s="35"/>
      <c r="E106" s="34"/>
      <c r="F106" s="86"/>
      <c r="G106" s="234"/>
      <c r="H106" s="87"/>
      <c r="I106" s="35"/>
      <c r="K106" s="98"/>
      <c r="L106" s="98"/>
      <c r="M106" s="35"/>
      <c r="N106" s="98"/>
      <c r="O106" s="98"/>
    </row>
    <row r="107" spans="2:15" s="88" customFormat="1">
      <c r="B107" s="34"/>
      <c r="C107" s="34"/>
      <c r="D107" s="35" t="s">
        <v>36</v>
      </c>
      <c r="E107" s="34" t="s">
        <v>19</v>
      </c>
      <c r="F107" s="91">
        <v>1</v>
      </c>
      <c r="G107" s="33"/>
      <c r="H107" s="87">
        <f>F107*G107</f>
        <v>0</v>
      </c>
      <c r="I107" s="35"/>
      <c r="K107" s="98"/>
      <c r="L107" s="98"/>
      <c r="M107" s="35"/>
      <c r="N107" s="98"/>
      <c r="O107" s="98"/>
    </row>
    <row r="108" spans="2:15" s="88" customFormat="1">
      <c r="B108" s="34"/>
      <c r="C108" s="34"/>
      <c r="D108" s="35" t="s">
        <v>116</v>
      </c>
      <c r="E108" s="34" t="s">
        <v>19</v>
      </c>
      <c r="F108" s="91">
        <v>2</v>
      </c>
      <c r="G108" s="33"/>
      <c r="H108" s="87">
        <f>F108*G108</f>
        <v>0</v>
      </c>
      <c r="I108" s="35"/>
      <c r="K108" s="98"/>
      <c r="L108" s="98"/>
      <c r="M108" s="35"/>
      <c r="N108" s="98"/>
      <c r="O108" s="98"/>
    </row>
    <row r="109" spans="2:15" s="88" customFormat="1">
      <c r="B109" s="34"/>
      <c r="C109" s="34"/>
      <c r="D109" s="35"/>
      <c r="E109" s="34"/>
      <c r="F109" s="86"/>
      <c r="G109" s="234"/>
      <c r="H109" s="87"/>
      <c r="I109" s="35"/>
      <c r="K109" s="98"/>
      <c r="L109" s="98"/>
      <c r="M109" s="35"/>
      <c r="N109" s="98"/>
      <c r="O109" s="98"/>
    </row>
    <row r="110" spans="2:15" s="88" customFormat="1" ht="25.5">
      <c r="B110" s="34"/>
      <c r="C110" s="34"/>
      <c r="D110" s="35" t="s">
        <v>37</v>
      </c>
      <c r="E110" s="34" t="s">
        <v>19</v>
      </c>
      <c r="F110" s="86">
        <v>3</v>
      </c>
      <c r="G110" s="41"/>
      <c r="H110" s="87">
        <f>F110*G110</f>
        <v>0</v>
      </c>
      <c r="I110" s="95" t="s">
        <v>86</v>
      </c>
      <c r="K110" s="98"/>
      <c r="L110" s="98"/>
      <c r="M110" s="35"/>
      <c r="N110" s="98"/>
      <c r="O110" s="98"/>
    </row>
    <row r="111" spans="2:15" s="88" customFormat="1">
      <c r="B111" s="34"/>
      <c r="C111" s="34"/>
      <c r="D111" s="35"/>
      <c r="E111" s="34"/>
      <c r="F111" s="86"/>
      <c r="G111" s="234"/>
      <c r="H111" s="87"/>
      <c r="I111" s="35"/>
      <c r="K111" s="98"/>
      <c r="L111" s="98"/>
      <c r="M111" s="35"/>
      <c r="N111" s="98"/>
      <c r="O111" s="98"/>
    </row>
    <row r="112" spans="2:15" s="88" customFormat="1">
      <c r="B112" s="34"/>
      <c r="C112" s="34"/>
      <c r="D112" s="35" t="s">
        <v>67</v>
      </c>
      <c r="E112" s="34" t="s">
        <v>19</v>
      </c>
      <c r="F112" s="86">
        <v>1</v>
      </c>
      <c r="G112" s="41"/>
      <c r="H112" s="87">
        <f>F112*G112</f>
        <v>0</v>
      </c>
      <c r="I112" s="35"/>
      <c r="K112" s="98"/>
      <c r="L112" s="98"/>
      <c r="M112" s="35"/>
      <c r="N112" s="98"/>
      <c r="O112" s="98"/>
    </row>
    <row r="113" spans="2:15" s="88" customFormat="1">
      <c r="B113" s="34"/>
      <c r="C113" s="34"/>
      <c r="D113" s="35"/>
      <c r="E113" s="34"/>
      <c r="F113" s="91"/>
      <c r="G113" s="33"/>
      <c r="H113" s="87"/>
      <c r="I113" s="35"/>
      <c r="K113" s="98"/>
      <c r="L113" s="98"/>
      <c r="M113" s="35"/>
      <c r="N113" s="98"/>
      <c r="O113" s="98"/>
    </row>
    <row r="114" spans="2:15" s="88" customFormat="1" ht="25.5">
      <c r="B114" s="39" t="s">
        <v>279</v>
      </c>
      <c r="C114" s="39"/>
      <c r="D114" s="35" t="s">
        <v>347</v>
      </c>
      <c r="E114" s="34"/>
      <c r="F114" s="86"/>
      <c r="G114" s="41"/>
      <c r="H114" s="87"/>
      <c r="I114" s="35"/>
      <c r="K114" s="98"/>
      <c r="L114" s="98"/>
      <c r="M114" s="35"/>
      <c r="N114" s="98"/>
      <c r="O114" s="98"/>
    </row>
    <row r="115" spans="2:15" s="88" customFormat="1">
      <c r="B115" s="39"/>
      <c r="C115" s="39"/>
      <c r="D115" s="35" t="s">
        <v>84</v>
      </c>
      <c r="E115" s="34" t="s">
        <v>101</v>
      </c>
      <c r="F115" s="86">
        <v>1</v>
      </c>
      <c r="G115" s="41"/>
      <c r="H115" s="87">
        <f>SUM(F115*G115)</f>
        <v>0</v>
      </c>
      <c r="K115" s="98"/>
      <c r="L115" s="98"/>
      <c r="M115" s="35"/>
      <c r="N115" s="98"/>
      <c r="O115" s="98"/>
    </row>
    <row r="116" spans="2:15" s="88" customFormat="1">
      <c r="B116" s="39"/>
      <c r="C116" s="39"/>
      <c r="D116" s="35"/>
      <c r="E116" s="34"/>
      <c r="F116" s="86"/>
      <c r="G116" s="235"/>
      <c r="H116" s="87"/>
      <c r="K116" s="98"/>
      <c r="L116" s="98"/>
      <c r="M116" s="35"/>
      <c r="N116" s="98"/>
      <c r="O116" s="98"/>
    </row>
    <row r="117" spans="2:15" s="88" customFormat="1" ht="51">
      <c r="B117" s="39" t="s">
        <v>280</v>
      </c>
      <c r="C117" s="39"/>
      <c r="D117" s="35" t="s">
        <v>348</v>
      </c>
      <c r="E117" s="34"/>
      <c r="F117" s="86"/>
      <c r="G117" s="235"/>
      <c r="H117" s="87"/>
      <c r="K117" s="98"/>
      <c r="L117" s="98"/>
      <c r="M117" s="35"/>
      <c r="N117" s="98"/>
      <c r="O117" s="98"/>
    </row>
    <row r="118" spans="2:15" s="88" customFormat="1">
      <c r="B118" s="39"/>
      <c r="C118" s="39"/>
      <c r="D118" s="90" t="s">
        <v>68</v>
      </c>
      <c r="E118" s="34" t="s">
        <v>19</v>
      </c>
      <c r="F118" s="86">
        <v>6</v>
      </c>
      <c r="G118" s="235"/>
      <c r="H118" s="87">
        <f>SUM(F118*G118)</f>
        <v>0</v>
      </c>
      <c r="K118" s="98"/>
      <c r="L118" s="98"/>
      <c r="M118" s="35"/>
      <c r="N118" s="98"/>
      <c r="O118" s="98"/>
    </row>
    <row r="119" spans="2:15" s="88" customFormat="1">
      <c r="B119" s="39"/>
      <c r="C119" s="39"/>
      <c r="D119" s="90"/>
      <c r="E119" s="34"/>
      <c r="F119" s="86"/>
      <c r="G119" s="235"/>
      <c r="H119" s="87"/>
      <c r="K119" s="98"/>
      <c r="L119" s="98"/>
      <c r="M119" s="35"/>
      <c r="N119" s="98"/>
      <c r="O119" s="98"/>
    </row>
    <row r="120" spans="2:15" s="88" customFormat="1" ht="38.25">
      <c r="B120" s="39" t="s">
        <v>281</v>
      </c>
      <c r="C120" s="39"/>
      <c r="D120" s="35" t="s">
        <v>349</v>
      </c>
      <c r="E120" s="81" t="s">
        <v>19</v>
      </c>
      <c r="F120" s="93">
        <v>6</v>
      </c>
      <c r="G120" s="238"/>
      <c r="H120" s="94">
        <f>F120*G120</f>
        <v>0</v>
      </c>
      <c r="I120" s="95" t="s">
        <v>88</v>
      </c>
      <c r="M120" s="96"/>
    </row>
    <row r="121" spans="2:15" s="88" customFormat="1">
      <c r="B121" s="39"/>
      <c r="C121" s="39"/>
      <c r="D121" s="35"/>
      <c r="E121" s="81"/>
      <c r="F121" s="93"/>
      <c r="G121" s="238"/>
      <c r="H121" s="94"/>
      <c r="I121" s="95"/>
      <c r="M121" s="96"/>
    </row>
    <row r="122" spans="2:15" s="88" customFormat="1">
      <c r="B122" s="56"/>
      <c r="C122" s="57"/>
      <c r="D122" s="57" t="s">
        <v>404</v>
      </c>
      <c r="E122" s="260" t="s">
        <v>69</v>
      </c>
      <c r="F122" s="260"/>
      <c r="G122" s="260"/>
      <c r="H122" s="239">
        <f>SUM(H123:H140)</f>
        <v>0</v>
      </c>
      <c r="I122" s="58"/>
      <c r="M122" s="96"/>
    </row>
    <row r="123" spans="2:15" s="88" customFormat="1">
      <c r="B123" s="62"/>
      <c r="C123" s="62"/>
      <c r="D123" s="62"/>
      <c r="E123" s="62"/>
      <c r="F123" s="63"/>
      <c r="G123" s="63"/>
      <c r="H123" s="63"/>
      <c r="I123" s="62"/>
      <c r="M123" s="96"/>
    </row>
    <row r="124" spans="2:15" s="88" customFormat="1" ht="25.5">
      <c r="B124" s="29" t="s">
        <v>282</v>
      </c>
      <c r="C124" s="122"/>
      <c r="D124" s="90" t="s">
        <v>169</v>
      </c>
      <c r="E124" s="109" t="s">
        <v>170</v>
      </c>
      <c r="F124" s="91">
        <v>2</v>
      </c>
      <c r="G124" s="210"/>
      <c r="H124" s="87">
        <f>F124*G124</f>
        <v>0</v>
      </c>
      <c r="I124" s="62"/>
      <c r="M124" s="96"/>
    </row>
    <row r="125" spans="2:15" s="88" customFormat="1">
      <c r="B125" s="29"/>
      <c r="C125" s="122"/>
      <c r="D125" s="90"/>
      <c r="E125" s="109"/>
      <c r="F125" s="91"/>
      <c r="G125" s="210"/>
      <c r="H125" s="87"/>
      <c r="I125" s="62"/>
      <c r="M125" s="96"/>
    </row>
    <row r="126" spans="2:15" s="88" customFormat="1" ht="38.25">
      <c r="B126" s="29" t="s">
        <v>283</v>
      </c>
      <c r="C126" s="122"/>
      <c r="D126" s="90" t="s">
        <v>171</v>
      </c>
      <c r="E126" s="109" t="s">
        <v>22</v>
      </c>
      <c r="F126" s="91">
        <f>F132*0.25</f>
        <v>7.5</v>
      </c>
      <c r="G126" s="210"/>
      <c r="H126" s="87">
        <f>F126*G126</f>
        <v>0</v>
      </c>
      <c r="I126" s="62"/>
      <c r="M126" s="96"/>
    </row>
    <row r="127" spans="2:15" s="88" customFormat="1">
      <c r="B127" s="29"/>
      <c r="C127" s="122"/>
      <c r="D127" s="90"/>
      <c r="E127" s="109"/>
      <c r="F127" s="91"/>
      <c r="G127" s="210"/>
      <c r="H127" s="87"/>
      <c r="I127" s="62"/>
      <c r="M127" s="96"/>
    </row>
    <row r="128" spans="2:15" s="88" customFormat="1" ht="25.5">
      <c r="B128" s="29" t="s">
        <v>284</v>
      </c>
      <c r="C128" s="122"/>
      <c r="D128" s="90" t="s">
        <v>172</v>
      </c>
      <c r="E128" s="109" t="s">
        <v>22</v>
      </c>
      <c r="F128" s="91">
        <f>F132*0.3</f>
        <v>9</v>
      </c>
      <c r="G128" s="210"/>
      <c r="H128" s="87">
        <f>F128*G128</f>
        <v>0</v>
      </c>
      <c r="I128" s="62"/>
      <c r="M128" s="96"/>
    </row>
    <row r="129" spans="2:13" s="88" customFormat="1">
      <c r="B129" s="29"/>
      <c r="C129" s="32"/>
      <c r="D129" s="90"/>
      <c r="E129" s="34"/>
      <c r="F129" s="91"/>
      <c r="G129" s="210"/>
      <c r="H129" s="87"/>
      <c r="I129" s="62"/>
      <c r="M129" s="96"/>
    </row>
    <row r="130" spans="2:13" s="88" customFormat="1" ht="25.5">
      <c r="B130" s="29" t="s">
        <v>285</v>
      </c>
      <c r="C130" s="32"/>
      <c r="D130" s="90" t="s">
        <v>134</v>
      </c>
      <c r="E130" s="34" t="s">
        <v>19</v>
      </c>
      <c r="F130" s="91">
        <v>1</v>
      </c>
      <c r="G130" s="210"/>
      <c r="H130" s="87">
        <f>F130*G130</f>
        <v>0</v>
      </c>
      <c r="I130" s="62"/>
      <c r="M130" s="96"/>
    </row>
    <row r="131" spans="2:13" s="88" customFormat="1">
      <c r="B131" s="29"/>
      <c r="C131" s="32"/>
      <c r="D131" s="90"/>
      <c r="E131" s="34"/>
      <c r="F131" s="91"/>
      <c r="G131" s="210"/>
      <c r="H131" s="87"/>
      <c r="I131" s="62"/>
      <c r="M131" s="96"/>
    </row>
    <row r="132" spans="2:13" s="88" customFormat="1">
      <c r="B132" s="29" t="s">
        <v>286</v>
      </c>
      <c r="C132" s="32"/>
      <c r="D132" s="90" t="s">
        <v>71</v>
      </c>
      <c r="E132" s="34" t="s">
        <v>20</v>
      </c>
      <c r="F132" s="91">
        <f>F34</f>
        <v>30</v>
      </c>
      <c r="G132" s="210"/>
      <c r="H132" s="87">
        <f>F132*G132</f>
        <v>0</v>
      </c>
      <c r="I132" s="62"/>
      <c r="M132" s="96"/>
    </row>
    <row r="133" spans="2:13" s="88" customFormat="1">
      <c r="B133" s="29"/>
      <c r="C133" s="62"/>
      <c r="D133" s="62"/>
      <c r="E133" s="62"/>
      <c r="F133" s="63"/>
      <c r="G133" s="210"/>
      <c r="H133" s="63"/>
      <c r="I133" s="62"/>
      <c r="M133" s="96"/>
    </row>
    <row r="134" spans="2:13" s="88" customFormat="1" ht="38.25">
      <c r="B134" s="29" t="s">
        <v>287</v>
      </c>
      <c r="C134" s="32"/>
      <c r="D134" s="90" t="s">
        <v>70</v>
      </c>
      <c r="E134" s="34" t="s">
        <v>20</v>
      </c>
      <c r="F134" s="91">
        <f>F132</f>
        <v>30</v>
      </c>
      <c r="G134" s="210"/>
      <c r="H134" s="87">
        <f>F134*G134</f>
        <v>0</v>
      </c>
      <c r="I134" s="62"/>
      <c r="M134" s="96"/>
    </row>
    <row r="135" spans="2:13" s="88" customFormat="1">
      <c r="B135" s="32"/>
      <c r="C135" s="32"/>
      <c r="D135" s="90"/>
      <c r="E135" s="34"/>
      <c r="F135" s="91"/>
      <c r="G135" s="210"/>
      <c r="H135" s="87"/>
      <c r="I135" s="62"/>
      <c r="M135" s="96"/>
    </row>
    <row r="136" spans="2:13" s="88" customFormat="1" ht="51">
      <c r="B136" s="32" t="s">
        <v>288</v>
      </c>
      <c r="C136" s="32"/>
      <c r="D136" s="90" t="s">
        <v>72</v>
      </c>
      <c r="E136" s="34" t="s">
        <v>20</v>
      </c>
      <c r="F136" s="91">
        <f>F134</f>
        <v>30</v>
      </c>
      <c r="G136" s="210"/>
      <c r="H136" s="87">
        <f>F136*G136</f>
        <v>0</v>
      </c>
      <c r="I136" s="62"/>
      <c r="M136" s="96"/>
    </row>
    <row r="137" spans="2:13" s="88" customFormat="1">
      <c r="B137" s="32"/>
      <c r="C137" s="32"/>
      <c r="D137" s="90"/>
      <c r="E137" s="34"/>
      <c r="F137" s="91"/>
      <c r="G137" s="210"/>
      <c r="H137" s="87"/>
      <c r="I137" s="62"/>
      <c r="M137" s="96"/>
    </row>
    <row r="138" spans="2:13" s="88" customFormat="1">
      <c r="B138" s="32"/>
      <c r="C138" s="32"/>
      <c r="D138" s="90"/>
      <c r="E138" s="34"/>
      <c r="F138" s="91"/>
      <c r="G138" s="210"/>
      <c r="H138" s="87"/>
      <c r="I138" s="62"/>
      <c r="M138" s="96"/>
    </row>
    <row r="139" spans="2:13" s="88" customFormat="1">
      <c r="B139" s="32" t="s">
        <v>289</v>
      </c>
      <c r="C139" s="32"/>
      <c r="D139" s="90" t="s">
        <v>73</v>
      </c>
      <c r="E139" s="34" t="s">
        <v>20</v>
      </c>
      <c r="F139" s="91">
        <v>50</v>
      </c>
      <c r="G139" s="210"/>
      <c r="H139" s="87">
        <f>F139*G139</f>
        <v>0</v>
      </c>
      <c r="I139" s="62"/>
      <c r="M139" s="96"/>
    </row>
    <row r="140" spans="2:13" s="88" customFormat="1">
      <c r="B140" s="39"/>
      <c r="C140" s="39"/>
      <c r="D140" s="35"/>
      <c r="E140" s="81"/>
      <c r="F140" s="93"/>
      <c r="G140" s="238"/>
      <c r="H140" s="94"/>
      <c r="I140" s="95"/>
      <c r="M140" s="96"/>
    </row>
    <row r="141" spans="2:13">
      <c r="B141" s="56"/>
      <c r="C141" s="57"/>
      <c r="D141" s="57" t="s">
        <v>55</v>
      </c>
      <c r="E141" s="57"/>
      <c r="F141" s="260" t="s">
        <v>12</v>
      </c>
      <c r="G141" s="260"/>
      <c r="H141" s="202">
        <f>SUM(H143:H155)</f>
        <v>0</v>
      </c>
      <c r="I141" s="58"/>
    </row>
    <row r="142" spans="2:13">
      <c r="D142" s="3"/>
      <c r="G142" s="17"/>
      <c r="H142" s="21"/>
      <c r="I142" s="35"/>
    </row>
    <row r="143" spans="2:13" s="10" customFormat="1">
      <c r="B143" s="29" t="s">
        <v>290</v>
      </c>
      <c r="C143" s="32"/>
      <c r="D143" s="90" t="s">
        <v>23</v>
      </c>
      <c r="E143" s="31" t="s">
        <v>24</v>
      </c>
      <c r="F143" s="91">
        <v>15</v>
      </c>
      <c r="G143" s="210"/>
      <c r="H143" s="87">
        <f>F143*G143</f>
        <v>0</v>
      </c>
      <c r="M143" s="216"/>
    </row>
    <row r="144" spans="2:13" s="10" customFormat="1">
      <c r="B144" s="29"/>
      <c r="C144" s="32"/>
      <c r="D144" s="90"/>
      <c r="E144" s="31"/>
      <c r="F144" s="91"/>
      <c r="G144" s="210"/>
      <c r="H144" s="87"/>
      <c r="M144" s="216"/>
    </row>
    <row r="145" spans="2:13" s="10" customFormat="1">
      <c r="B145" s="29" t="s">
        <v>291</v>
      </c>
      <c r="C145" s="32"/>
      <c r="D145" s="90" t="s">
        <v>39</v>
      </c>
      <c r="E145" s="31" t="s">
        <v>24</v>
      </c>
      <c r="F145" s="91">
        <v>15</v>
      </c>
      <c r="G145" s="210"/>
      <c r="H145" s="87">
        <f>F145*G145</f>
        <v>0</v>
      </c>
      <c r="M145" s="216"/>
    </row>
    <row r="146" spans="2:13" s="204" customFormat="1">
      <c r="B146" s="29"/>
      <c r="C146" s="32"/>
      <c r="D146" s="90"/>
      <c r="E146" s="31"/>
      <c r="F146" s="91"/>
      <c r="G146" s="210"/>
      <c r="H146" s="87"/>
      <c r="I146" s="92"/>
    </row>
    <row r="147" spans="2:13" s="10" customFormat="1" ht="25.5">
      <c r="B147" s="29" t="s">
        <v>292</v>
      </c>
      <c r="C147" s="32"/>
      <c r="D147" s="90" t="s">
        <v>51</v>
      </c>
      <c r="E147" s="31" t="s">
        <v>21</v>
      </c>
      <c r="F147" s="86">
        <f>F16</f>
        <v>99</v>
      </c>
      <c r="G147" s="210"/>
      <c r="H147" s="87">
        <f>F147*G147</f>
        <v>0</v>
      </c>
      <c r="M147" s="216"/>
    </row>
    <row r="148" spans="2:13" s="10" customFormat="1">
      <c r="B148" s="29"/>
      <c r="C148" s="32"/>
      <c r="D148" s="90"/>
      <c r="E148" s="31"/>
      <c r="F148" s="86"/>
      <c r="G148" s="210"/>
      <c r="H148" s="87"/>
      <c r="M148" s="216"/>
    </row>
    <row r="149" spans="2:13" s="10" customFormat="1" ht="25.5">
      <c r="B149" s="29" t="s">
        <v>293</v>
      </c>
      <c r="C149" s="32"/>
      <c r="D149" s="90" t="s">
        <v>52</v>
      </c>
      <c r="E149" s="31" t="s">
        <v>25</v>
      </c>
      <c r="F149" s="86">
        <v>1</v>
      </c>
      <c r="G149" s="210"/>
      <c r="H149" s="87">
        <f>F149*G149</f>
        <v>0</v>
      </c>
      <c r="M149" s="216"/>
    </row>
    <row r="150" spans="2:13" s="10" customFormat="1">
      <c r="B150" s="29"/>
      <c r="C150" s="32"/>
      <c r="D150" s="90"/>
      <c r="E150" s="31"/>
      <c r="F150" s="86"/>
      <c r="G150" s="210"/>
      <c r="H150" s="87"/>
      <c r="M150" s="216"/>
    </row>
    <row r="151" spans="2:13" s="10" customFormat="1" ht="25.5">
      <c r="B151" s="29" t="s">
        <v>294</v>
      </c>
      <c r="C151" s="32"/>
      <c r="D151" s="90" t="s">
        <v>48</v>
      </c>
      <c r="E151" s="31" t="s">
        <v>21</v>
      </c>
      <c r="F151" s="86">
        <f>F147</f>
        <v>99</v>
      </c>
      <c r="G151" s="210"/>
      <c r="H151" s="87">
        <f>F151*G151</f>
        <v>0</v>
      </c>
      <c r="M151" s="216"/>
    </row>
    <row r="152" spans="2:13" s="10" customFormat="1">
      <c r="B152" s="29"/>
      <c r="C152" s="32"/>
      <c r="D152" s="90"/>
      <c r="E152" s="31"/>
      <c r="F152" s="86"/>
      <c r="G152" s="210"/>
      <c r="H152" s="87"/>
      <c r="M152" s="216"/>
    </row>
    <row r="153" spans="2:13" s="10" customFormat="1" ht="38.25">
      <c r="B153" s="29" t="s">
        <v>295</v>
      </c>
      <c r="C153" s="32"/>
      <c r="D153" s="90" t="s">
        <v>53</v>
      </c>
      <c r="E153" s="31" t="s">
        <v>25</v>
      </c>
      <c r="F153" s="86">
        <v>1</v>
      </c>
      <c r="G153" s="210"/>
      <c r="H153" s="87">
        <f>F153*G153</f>
        <v>0</v>
      </c>
      <c r="M153" s="216"/>
    </row>
    <row r="154" spans="2:13" s="10" customFormat="1">
      <c r="B154" s="29"/>
      <c r="C154" s="32"/>
      <c r="D154" s="90"/>
      <c r="E154" s="31"/>
      <c r="F154" s="86"/>
      <c r="G154" s="210"/>
      <c r="H154" s="87"/>
      <c r="M154" s="216"/>
    </row>
    <row r="155" spans="2:13" s="10" customFormat="1" ht="25.5">
      <c r="B155" s="29" t="s">
        <v>296</v>
      </c>
      <c r="C155" s="32"/>
      <c r="D155" s="90" t="s">
        <v>95</v>
      </c>
      <c r="E155" s="31" t="s">
        <v>25</v>
      </c>
      <c r="F155" s="86">
        <v>3</v>
      </c>
      <c r="G155" s="210"/>
      <c r="H155" s="87">
        <f>F155*G155</f>
        <v>0</v>
      </c>
      <c r="M155" s="216"/>
    </row>
    <row r="156" spans="2:13">
      <c r="D156" s="35"/>
      <c r="H156" s="87"/>
      <c r="I156" s="35"/>
    </row>
    <row r="157" spans="2:13">
      <c r="B157" s="56"/>
      <c r="C157" s="57"/>
      <c r="D157" s="57" t="s">
        <v>56</v>
      </c>
      <c r="E157" s="57"/>
      <c r="F157" s="260" t="s">
        <v>46</v>
      </c>
      <c r="G157" s="260"/>
      <c r="H157" s="202">
        <f>SUM(H159:H161)</f>
        <v>0</v>
      </c>
      <c r="I157" s="58"/>
    </row>
    <row r="158" spans="2:13">
      <c r="D158" s="3"/>
      <c r="G158" s="17"/>
      <c r="H158" s="87"/>
      <c r="I158" s="35"/>
    </row>
    <row r="159" spans="2:13" s="99" customFormat="1" ht="25.5">
      <c r="B159" s="34" t="s">
        <v>297</v>
      </c>
      <c r="C159" s="39"/>
      <c r="D159" s="90" t="s">
        <v>44</v>
      </c>
      <c r="E159" s="109" t="s">
        <v>20</v>
      </c>
      <c r="F159" s="86">
        <f>F161*2</f>
        <v>198</v>
      </c>
      <c r="G159" s="210"/>
      <c r="H159" s="87">
        <f>F159*G159</f>
        <v>0</v>
      </c>
      <c r="I159" s="108"/>
      <c r="M159" s="217"/>
    </row>
    <row r="160" spans="2:13" s="99" customFormat="1">
      <c r="B160" s="34"/>
      <c r="C160" s="39"/>
      <c r="D160" s="90"/>
      <c r="E160" s="109"/>
      <c r="F160" s="86"/>
      <c r="G160" s="210"/>
      <c r="H160" s="87"/>
      <c r="I160" s="108"/>
      <c r="M160" s="217"/>
    </row>
    <row r="161" spans="2:13" s="99" customFormat="1">
      <c r="B161" s="34" t="s">
        <v>298</v>
      </c>
      <c r="C161" s="39"/>
      <c r="D161" s="90" t="s">
        <v>45</v>
      </c>
      <c r="E161" s="109" t="s">
        <v>21</v>
      </c>
      <c r="F161" s="86">
        <f>F16</f>
        <v>99</v>
      </c>
      <c r="G161" s="210"/>
      <c r="H161" s="87">
        <f>F161*G161</f>
        <v>0</v>
      </c>
      <c r="I161" s="108"/>
      <c r="M161" s="217"/>
    </row>
    <row r="162" spans="2:13">
      <c r="D162" s="35"/>
      <c r="H162" s="87"/>
      <c r="I162" s="35"/>
    </row>
    <row r="163" spans="2:13">
      <c r="B163" s="56"/>
      <c r="C163" s="57"/>
      <c r="D163" s="57" t="s">
        <v>57</v>
      </c>
      <c r="E163" s="260" t="s">
        <v>26</v>
      </c>
      <c r="F163" s="260"/>
      <c r="G163" s="260"/>
      <c r="H163" s="202">
        <f>H165</f>
        <v>0</v>
      </c>
      <c r="I163" s="58"/>
    </row>
    <row r="164" spans="2:13">
      <c r="D164" s="3"/>
      <c r="G164" s="17"/>
      <c r="H164" s="87"/>
      <c r="I164" s="35"/>
    </row>
    <row r="165" spans="2:13" s="10" customFormat="1" ht="25.5">
      <c r="B165" s="29" t="s">
        <v>299</v>
      </c>
      <c r="C165" s="32"/>
      <c r="D165" s="90" t="s">
        <v>47</v>
      </c>
      <c r="E165" s="104" t="s">
        <v>25</v>
      </c>
      <c r="F165" s="91">
        <v>0.1</v>
      </c>
      <c r="G165" s="210">
        <f>SUM(E168:E173)</f>
        <v>0</v>
      </c>
      <c r="H165" s="87">
        <f>F165*G165</f>
        <v>0</v>
      </c>
      <c r="I165" s="103"/>
      <c r="M165" s="216"/>
    </row>
    <row r="166" spans="2:13" ht="51" customHeight="1">
      <c r="D166" s="3"/>
      <c r="H166" s="87"/>
      <c r="I166" s="35"/>
    </row>
    <row r="167" spans="2:13">
      <c r="D167" s="3"/>
      <c r="H167" s="87"/>
      <c r="I167" s="35"/>
    </row>
    <row r="168" spans="2:13">
      <c r="D168" s="26" t="str">
        <f>D12</f>
        <v>1 PREDDELA</v>
      </c>
      <c r="E168" s="27">
        <f>H12</f>
        <v>0</v>
      </c>
    </row>
    <row r="169" spans="2:13">
      <c r="D169" s="26" t="str">
        <f>D36</f>
        <v>2 ZEMELJSKA DELA IN TEMELJENJE</v>
      </c>
      <c r="E169" s="27">
        <f>H36</f>
        <v>0</v>
      </c>
    </row>
    <row r="170" spans="2:13">
      <c r="D170" s="26" t="str">
        <f>D75</f>
        <v xml:space="preserve">3 MONTAŽNA DELA </v>
      </c>
      <c r="E170" s="27">
        <f>H75</f>
        <v>0</v>
      </c>
    </row>
    <row r="171" spans="2:13">
      <c r="D171" s="64" t="str">
        <f>D122</f>
        <v>4 VOZIŠČNE KONSTRUKCIJE</v>
      </c>
      <c r="E171" s="27">
        <f>H122</f>
        <v>0</v>
      </c>
    </row>
    <row r="172" spans="2:13">
      <c r="D172" s="24" t="str">
        <f>D141</f>
        <v>5 TUJE STORITVE</v>
      </c>
      <c r="E172" s="25">
        <f>H141</f>
        <v>0</v>
      </c>
    </row>
    <row r="173" spans="2:13">
      <c r="D173" s="30" t="str">
        <f>D157</f>
        <v>6 ZAKLJUČNA DELA</v>
      </c>
      <c r="E173" s="25">
        <f>H157</f>
        <v>0</v>
      </c>
    </row>
    <row r="174" spans="2:13">
      <c r="D174" s="30" t="str">
        <f>D163</f>
        <v>7 NEPREDVIDENA DELA</v>
      </c>
      <c r="E174" s="25">
        <f>H163</f>
        <v>0</v>
      </c>
    </row>
    <row r="175" spans="2:13">
      <c r="D175" s="37"/>
      <c r="E175" s="36"/>
    </row>
    <row r="176" spans="2:13">
      <c r="D176" s="54" t="s">
        <v>14</v>
      </c>
      <c r="E176" s="55">
        <f>+SUM(E168:E174)</f>
        <v>0</v>
      </c>
    </row>
    <row r="177" spans="2:9">
      <c r="D177" s="28"/>
      <c r="E177" s="49"/>
    </row>
    <row r="178" spans="2:9">
      <c r="D178" s="30" t="s">
        <v>74</v>
      </c>
      <c r="E178" s="50">
        <f>0.22*E176</f>
        <v>0</v>
      </c>
    </row>
    <row r="179" spans="2:9">
      <c r="D179" s="28"/>
      <c r="E179" s="49"/>
    </row>
    <row r="180" spans="2:9">
      <c r="D180" s="48" t="s">
        <v>15</v>
      </c>
      <c r="E180" s="51">
        <f>+SUM(E176:E178)</f>
        <v>0</v>
      </c>
    </row>
    <row r="181" spans="2:9">
      <c r="D181" s="65"/>
      <c r="E181" s="66"/>
    </row>
    <row r="182" spans="2:9">
      <c r="H182" s="146" t="s">
        <v>341</v>
      </c>
    </row>
    <row r="183" spans="2:9">
      <c r="B183" s="47"/>
      <c r="C183" s="47"/>
      <c r="D183" s="97"/>
      <c r="E183" s="97"/>
      <c r="F183" s="46"/>
      <c r="G183" s="17"/>
      <c r="H183" s="143"/>
      <c r="I183" s="97"/>
    </row>
    <row r="184" spans="2:9" ht="18" customHeight="1">
      <c r="F184" s="46"/>
      <c r="H184" s="146" t="s">
        <v>342</v>
      </c>
    </row>
  </sheetData>
  <mergeCells count="12">
    <mergeCell ref="C3:H3"/>
    <mergeCell ref="C4:D4"/>
    <mergeCell ref="C5:F5"/>
    <mergeCell ref="C6:F6"/>
    <mergeCell ref="D8:H8"/>
    <mergeCell ref="F12:G12"/>
    <mergeCell ref="E163:G163"/>
    <mergeCell ref="E36:G36"/>
    <mergeCell ref="F75:G75"/>
    <mergeCell ref="F141:G141"/>
    <mergeCell ref="F157:G157"/>
    <mergeCell ref="E122:G122"/>
  </mergeCells>
  <pageMargins left="0.78740157480314965" right="0.39370078740157483" top="0.98425196850393704" bottom="0.78740157480314965" header="0" footer="0.19685039370078741"/>
  <pageSetup paperSize="9" scale="85" orientation="landscape" r:id="rId1"/>
  <headerFooter>
    <oddFooter>&amp;CStran &amp;P od &amp;N</oddFooter>
  </headerFooter>
  <rowBreaks count="4" manualBreakCount="4">
    <brk id="21" min="1" max="8" man="1"/>
    <brk id="35" min="1" max="8" man="1"/>
    <brk id="74" min="1" max="8" man="1"/>
    <brk id="156" min="1"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tabColor rgb="FF92D050"/>
  </sheetPr>
  <dimension ref="A2:O165"/>
  <sheetViews>
    <sheetView showZeros="0" zoomScaleNormal="100" zoomScaleSheetLayoutView="100" workbookViewId="0">
      <pane ySplit="10" topLeftCell="A11" activePane="bottomLeft" state="frozen"/>
      <selection activeCell="I86" sqref="A1:IV65536"/>
      <selection pane="bottomLeft" activeCell="H18" sqref="H18"/>
    </sheetView>
  </sheetViews>
  <sheetFormatPr defaultRowHeight="12.75"/>
  <cols>
    <col min="1" max="1" width="9.140625" style="97"/>
    <col min="2" max="3" width="10.7109375" style="29" customWidth="1"/>
    <col min="4" max="4" width="51.140625" style="44" customWidth="1"/>
    <col min="5" max="5" width="13.7109375" style="29" customWidth="1"/>
    <col min="6" max="6" width="12.7109375" style="91" customWidth="1"/>
    <col min="7" max="7" width="15.7109375" style="33" customWidth="1"/>
    <col min="8" max="8" width="15.7109375" style="100" customWidth="1"/>
    <col min="9" max="9" width="21.7109375" style="44" customWidth="1"/>
    <col min="10" max="12" width="9.140625" style="97"/>
    <col min="13" max="13" width="54" style="213" customWidth="1"/>
    <col min="14" max="16384" width="9.140625" style="97"/>
  </cols>
  <sheetData>
    <row r="2" spans="1:13" ht="1.5" customHeight="1">
      <c r="B2" s="10" t="s">
        <v>16</v>
      </c>
      <c r="C2" s="42" t="s">
        <v>91</v>
      </c>
      <c r="D2" s="98"/>
      <c r="E2" s="99"/>
      <c r="F2" s="86"/>
    </row>
    <row r="3" spans="1:13" s="101" customFormat="1" ht="15" hidden="1" customHeight="1">
      <c r="B3" s="10" t="s">
        <v>62</v>
      </c>
      <c r="C3" s="248" t="s">
        <v>89</v>
      </c>
      <c r="D3" s="248"/>
      <c r="E3" s="248"/>
      <c r="F3" s="248"/>
      <c r="G3" s="261"/>
      <c r="H3" s="261"/>
      <c r="M3" s="44"/>
    </row>
    <row r="4" spans="1:13" s="101" customFormat="1" ht="12.75" hidden="1" customHeight="1">
      <c r="B4" s="10"/>
      <c r="C4" s="248" t="s">
        <v>63</v>
      </c>
      <c r="D4" s="248"/>
      <c r="E4" s="60"/>
      <c r="F4" s="60"/>
      <c r="G4" s="102"/>
      <c r="H4" s="100"/>
      <c r="M4" s="44"/>
    </row>
    <row r="5" spans="1:13" s="101" customFormat="1" ht="12.75" hidden="1" customHeight="1">
      <c r="B5" s="10" t="s">
        <v>54</v>
      </c>
      <c r="C5" s="248" t="s">
        <v>90</v>
      </c>
      <c r="D5" s="251"/>
      <c r="E5" s="251"/>
      <c r="F5" s="251"/>
      <c r="G5" s="102"/>
      <c r="H5" s="100"/>
      <c r="M5" s="44"/>
    </row>
    <row r="6" spans="1:13" s="101" customFormat="1" hidden="1">
      <c r="B6" s="10" t="s">
        <v>17</v>
      </c>
      <c r="C6" s="252" t="s">
        <v>85</v>
      </c>
      <c r="D6" s="252"/>
      <c r="E6" s="252"/>
      <c r="F6" s="252"/>
      <c r="G6" s="102"/>
      <c r="H6" s="100"/>
      <c r="M6" s="44"/>
    </row>
    <row r="7" spans="1:13" s="101" customFormat="1" hidden="1">
      <c r="B7" s="10" t="s">
        <v>18</v>
      </c>
      <c r="C7" s="11" t="s">
        <v>230</v>
      </c>
      <c r="D7" s="11"/>
      <c r="E7" s="11"/>
      <c r="F7" s="11"/>
      <c r="G7" s="102"/>
      <c r="H7" s="100"/>
      <c r="M7" s="44"/>
    </row>
    <row r="8" spans="1:13" s="101" customFormat="1" ht="72.75" hidden="1" customHeight="1">
      <c r="C8" s="11"/>
      <c r="D8" s="262" t="s">
        <v>140</v>
      </c>
      <c r="E8" s="262"/>
      <c r="F8" s="262"/>
      <c r="G8" s="262"/>
      <c r="H8" s="262"/>
      <c r="M8" s="44"/>
    </row>
    <row r="9" spans="1:13" s="5" customFormat="1" ht="9.75" hidden="1" customHeight="1">
      <c r="B9" s="6"/>
      <c r="C9" s="6"/>
      <c r="D9" s="1"/>
      <c r="E9" s="6"/>
      <c r="F9" s="12"/>
      <c r="G9" s="15"/>
      <c r="H9" s="19"/>
      <c r="I9" s="1"/>
      <c r="M9" s="214"/>
    </row>
    <row r="10" spans="1:13" s="23" customFormat="1" ht="32.1" customHeight="1" thickBot="1">
      <c r="B10" s="59" t="s">
        <v>0</v>
      </c>
      <c r="C10" s="59" t="s">
        <v>4</v>
      </c>
      <c r="D10" s="59" t="s">
        <v>2</v>
      </c>
      <c r="E10" s="59" t="s">
        <v>5</v>
      </c>
      <c r="F10" s="59" t="s">
        <v>1</v>
      </c>
      <c r="G10" s="59" t="s">
        <v>6</v>
      </c>
      <c r="H10" s="59" t="s">
        <v>13</v>
      </c>
      <c r="I10" s="59" t="s">
        <v>3</v>
      </c>
    </row>
    <row r="11" spans="1:13" s="7" customFormat="1" ht="15">
      <c r="B11" s="8"/>
      <c r="C11" s="8"/>
      <c r="D11" s="9"/>
      <c r="E11" s="8"/>
      <c r="F11" s="13"/>
      <c r="G11" s="16"/>
      <c r="H11" s="20"/>
      <c r="I11" s="9"/>
      <c r="M11" s="215"/>
    </row>
    <row r="12" spans="1:13">
      <c r="B12" s="56"/>
      <c r="C12" s="57"/>
      <c r="D12" s="57" t="s">
        <v>7</v>
      </c>
      <c r="E12" s="57"/>
      <c r="F12" s="260" t="s">
        <v>10</v>
      </c>
      <c r="G12" s="260"/>
      <c r="H12" s="202">
        <f>SUM(H16:H30)</f>
        <v>0</v>
      </c>
      <c r="I12" s="58"/>
    </row>
    <row r="13" spans="1:13" s="88" customFormat="1">
      <c r="B13" s="34"/>
      <c r="C13" s="34"/>
      <c r="D13" s="3"/>
      <c r="E13" s="34"/>
      <c r="F13" s="86"/>
      <c r="M13" s="96"/>
    </row>
    <row r="14" spans="1:13">
      <c r="B14" s="52"/>
      <c r="C14" s="52"/>
      <c r="D14" s="52" t="s">
        <v>8</v>
      </c>
      <c r="E14" s="52"/>
      <c r="F14" s="52"/>
      <c r="G14" s="52"/>
      <c r="H14" s="52"/>
      <c r="I14" s="52"/>
    </row>
    <row r="15" spans="1:13">
      <c r="D15" s="2"/>
      <c r="G15" s="97"/>
      <c r="H15" s="88"/>
      <c r="I15" s="88"/>
    </row>
    <row r="16" spans="1:13" s="10" customFormat="1" ht="63.75">
      <c r="A16" s="103"/>
      <c r="B16" s="32" t="s">
        <v>257</v>
      </c>
      <c r="C16" s="32"/>
      <c r="D16" s="90" t="s">
        <v>166</v>
      </c>
      <c r="E16" s="104" t="s">
        <v>21</v>
      </c>
      <c r="F16" s="105">
        <v>214</v>
      </c>
      <c r="G16" s="230"/>
      <c r="H16" s="107">
        <f>F16*G16</f>
        <v>0</v>
      </c>
      <c r="I16" s="103"/>
      <c r="M16" s="216"/>
    </row>
    <row r="17" spans="1:13" s="10" customFormat="1">
      <c r="A17" s="103"/>
      <c r="B17" s="32"/>
      <c r="C17" s="32"/>
      <c r="D17" s="90"/>
      <c r="E17" s="104"/>
      <c r="F17" s="105"/>
      <c r="G17" s="230"/>
      <c r="H17" s="107"/>
      <c r="I17" s="103"/>
      <c r="M17" s="216"/>
    </row>
    <row r="18" spans="1:13" s="10" customFormat="1" ht="38.25">
      <c r="A18" s="103"/>
      <c r="B18" s="32" t="s">
        <v>258</v>
      </c>
      <c r="C18" s="32"/>
      <c r="D18" s="90" t="s">
        <v>27</v>
      </c>
      <c r="E18" s="29" t="s">
        <v>19</v>
      </c>
      <c r="F18" s="105">
        <v>10</v>
      </c>
      <c r="G18" s="230"/>
      <c r="H18" s="107">
        <f>F18*G18</f>
        <v>0</v>
      </c>
      <c r="I18" s="103"/>
      <c r="M18" s="216"/>
    </row>
    <row r="19" spans="1:13" s="10" customFormat="1">
      <c r="A19" s="103"/>
      <c r="B19" s="32"/>
      <c r="C19" s="32"/>
      <c r="D19" s="90"/>
      <c r="E19" s="29"/>
      <c r="F19" s="105"/>
      <c r="G19" s="230"/>
      <c r="H19" s="107"/>
      <c r="I19" s="103"/>
      <c r="M19" s="216"/>
    </row>
    <row r="20" spans="1:13" s="10" customFormat="1" ht="89.25">
      <c r="A20" s="103"/>
      <c r="B20" s="32" t="s">
        <v>259</v>
      </c>
      <c r="C20" s="32"/>
      <c r="D20" s="90" t="s">
        <v>167</v>
      </c>
      <c r="E20" s="104" t="s">
        <v>19</v>
      </c>
      <c r="F20" s="105">
        <v>8</v>
      </c>
      <c r="G20" s="230"/>
      <c r="H20" s="107">
        <f>F20*G20</f>
        <v>0</v>
      </c>
      <c r="I20" s="103"/>
      <c r="M20" s="216"/>
    </row>
    <row r="21" spans="1:13" s="10" customFormat="1">
      <c r="A21" s="103"/>
      <c r="B21" s="32"/>
      <c r="C21" s="32"/>
      <c r="D21" s="90"/>
      <c r="E21" s="104"/>
      <c r="F21" s="105"/>
      <c r="G21" s="106"/>
      <c r="H21" s="107"/>
      <c r="I21" s="103"/>
      <c r="M21" s="216"/>
    </row>
    <row r="22" spans="1:13" s="10" customFormat="1">
      <c r="A22" s="103"/>
      <c r="B22" s="52"/>
      <c r="C22" s="52"/>
      <c r="D22" s="52" t="s">
        <v>38</v>
      </c>
      <c r="E22" s="52"/>
      <c r="F22" s="52"/>
      <c r="G22" s="52"/>
      <c r="H22" s="52"/>
      <c r="I22" s="52"/>
      <c r="M22" s="216"/>
    </row>
    <row r="23" spans="1:13" s="10" customFormat="1">
      <c r="A23" s="103"/>
      <c r="B23" s="32"/>
      <c r="C23" s="32"/>
      <c r="D23" s="90"/>
      <c r="E23" s="104"/>
      <c r="F23" s="105"/>
      <c r="G23" s="106"/>
      <c r="H23" s="107"/>
      <c r="I23" s="103"/>
      <c r="M23" s="216"/>
    </row>
    <row r="24" spans="1:13" s="10" customFormat="1" ht="63.75">
      <c r="A24" s="103"/>
      <c r="B24" s="32" t="s">
        <v>260</v>
      </c>
      <c r="C24" s="32"/>
      <c r="D24" s="90" t="s">
        <v>168</v>
      </c>
      <c r="E24" s="29" t="s">
        <v>19</v>
      </c>
      <c r="F24" s="105">
        <v>1</v>
      </c>
      <c r="G24" s="210"/>
      <c r="H24" s="107">
        <f>F24*G24</f>
        <v>0</v>
      </c>
      <c r="I24" s="103"/>
      <c r="M24" s="216"/>
    </row>
    <row r="25" spans="1:13" s="10" customFormat="1">
      <c r="A25" s="103"/>
      <c r="B25" s="39"/>
      <c r="C25" s="32"/>
      <c r="D25" s="61"/>
      <c r="E25" s="29"/>
      <c r="F25" s="105"/>
      <c r="G25" s="210"/>
      <c r="H25" s="107"/>
      <c r="I25" s="103"/>
      <c r="M25" s="216"/>
    </row>
    <row r="26" spans="1:13" s="10" customFormat="1" ht="38.25">
      <c r="A26" s="103"/>
      <c r="B26" s="32" t="s">
        <v>261</v>
      </c>
      <c r="C26" s="32"/>
      <c r="D26" s="90" t="s">
        <v>133</v>
      </c>
      <c r="E26" s="104" t="s">
        <v>19</v>
      </c>
      <c r="F26" s="105">
        <v>1</v>
      </c>
      <c r="G26" s="210"/>
      <c r="H26" s="107">
        <f>F26*G26</f>
        <v>0</v>
      </c>
      <c r="I26" s="103"/>
      <c r="M26" s="216"/>
    </row>
    <row r="27" spans="1:13" s="10" customFormat="1">
      <c r="A27" s="103"/>
      <c r="B27" s="32"/>
      <c r="C27" s="32"/>
      <c r="D27" s="90"/>
      <c r="E27" s="104"/>
      <c r="F27" s="105"/>
      <c r="G27" s="210"/>
      <c r="H27" s="107"/>
      <c r="I27" s="103"/>
      <c r="M27" s="216"/>
    </row>
    <row r="28" spans="1:13" s="10" customFormat="1">
      <c r="A28" s="103"/>
      <c r="B28" s="32" t="s">
        <v>300</v>
      </c>
      <c r="C28" s="32"/>
      <c r="D28" s="90" t="s">
        <v>231</v>
      </c>
      <c r="E28" s="104" t="s">
        <v>21</v>
      </c>
      <c r="F28" s="105">
        <v>6</v>
      </c>
      <c r="G28" s="210"/>
      <c r="H28" s="107">
        <f>F28*G28</f>
        <v>0</v>
      </c>
      <c r="I28" s="103"/>
      <c r="M28" s="216"/>
    </row>
    <row r="29" spans="1:13" s="10" customFormat="1">
      <c r="A29" s="103"/>
      <c r="B29" s="32"/>
      <c r="C29" s="32"/>
      <c r="D29" s="90"/>
      <c r="E29" s="104"/>
      <c r="F29" s="105"/>
      <c r="G29" s="210"/>
      <c r="H29" s="107"/>
      <c r="I29" s="103"/>
      <c r="M29" s="216"/>
    </row>
    <row r="30" spans="1:13" s="10" customFormat="1" ht="25.5">
      <c r="A30" s="103"/>
      <c r="B30" s="32" t="s">
        <v>301</v>
      </c>
      <c r="C30" s="32"/>
      <c r="D30" s="90" t="s">
        <v>215</v>
      </c>
      <c r="E30" s="104" t="s">
        <v>20</v>
      </c>
      <c r="F30" s="105">
        <v>64</v>
      </c>
      <c r="G30" s="210"/>
      <c r="H30" s="107">
        <f>F30*G30</f>
        <v>0</v>
      </c>
      <c r="I30" s="103"/>
      <c r="M30" s="216"/>
    </row>
    <row r="31" spans="1:13" s="7" customFormat="1" ht="15">
      <c r="B31" s="8"/>
      <c r="C31" s="8"/>
      <c r="D31" s="9"/>
      <c r="E31" s="8"/>
      <c r="F31" s="13"/>
      <c r="G31" s="16"/>
      <c r="H31" s="20"/>
      <c r="I31" s="9"/>
      <c r="M31" s="215"/>
    </row>
    <row r="32" spans="1:13">
      <c r="A32" s="110"/>
      <c r="B32" s="56"/>
      <c r="C32" s="57"/>
      <c r="D32" s="57" t="s">
        <v>9</v>
      </c>
      <c r="E32" s="260" t="s">
        <v>11</v>
      </c>
      <c r="F32" s="260"/>
      <c r="G32" s="260"/>
      <c r="H32" s="202">
        <f>+SUM(H33:H64)</f>
        <v>0</v>
      </c>
      <c r="I32" s="58"/>
    </row>
    <row r="33" spans="1:13" s="88" customFormat="1">
      <c r="A33" s="111"/>
      <c r="B33" s="112"/>
      <c r="C33" s="112"/>
      <c r="D33" s="4"/>
      <c r="E33" s="112"/>
      <c r="F33" s="86"/>
      <c r="G33" s="18"/>
      <c r="H33" s="22"/>
      <c r="I33" s="35"/>
      <c r="M33" s="96"/>
    </row>
    <row r="34" spans="1:13" s="10" customFormat="1" ht="63.75">
      <c r="B34" s="29" t="s">
        <v>262</v>
      </c>
      <c r="C34" s="32"/>
      <c r="D34" s="90" t="s">
        <v>244</v>
      </c>
      <c r="E34" s="32" t="s">
        <v>22</v>
      </c>
      <c r="F34" s="86">
        <v>336</v>
      </c>
      <c r="G34" s="210"/>
      <c r="H34" s="87">
        <f>F34*G34</f>
        <v>0</v>
      </c>
      <c r="M34" s="216"/>
    </row>
    <row r="35" spans="1:13" s="10" customFormat="1">
      <c r="B35" s="29"/>
      <c r="C35" s="32"/>
      <c r="D35" s="90"/>
      <c r="E35" s="32"/>
      <c r="F35" s="86"/>
      <c r="G35" s="210"/>
      <c r="H35" s="87"/>
      <c r="M35" s="216"/>
    </row>
    <row r="36" spans="1:13" s="10" customFormat="1" ht="63.75">
      <c r="B36" s="29" t="s">
        <v>263</v>
      </c>
      <c r="C36" s="32"/>
      <c r="D36" s="90" t="s">
        <v>247</v>
      </c>
      <c r="E36" s="32" t="s">
        <v>22</v>
      </c>
      <c r="F36" s="86">
        <v>84</v>
      </c>
      <c r="G36" s="210"/>
      <c r="H36" s="87">
        <f>F36*G36</f>
        <v>0</v>
      </c>
      <c r="M36" s="216"/>
    </row>
    <row r="37" spans="1:13" s="10" customFormat="1">
      <c r="B37" s="29"/>
      <c r="C37" s="32"/>
      <c r="D37" s="90"/>
      <c r="E37" s="32"/>
      <c r="F37" s="86"/>
      <c r="G37" s="210"/>
      <c r="H37" s="87"/>
      <c r="M37" s="216"/>
    </row>
    <row r="38" spans="1:13" s="10" customFormat="1" ht="38.25">
      <c r="B38" s="29" t="s">
        <v>264</v>
      </c>
      <c r="C38" s="32"/>
      <c r="D38" s="90" t="s">
        <v>163</v>
      </c>
      <c r="E38" s="32" t="s">
        <v>20</v>
      </c>
      <c r="F38" s="86">
        <v>30</v>
      </c>
      <c r="G38" s="210"/>
      <c r="H38" s="87">
        <f>F38*G38</f>
        <v>0</v>
      </c>
      <c r="M38" s="216"/>
    </row>
    <row r="39" spans="1:13" s="10" customFormat="1">
      <c r="B39" s="29"/>
      <c r="C39" s="32"/>
      <c r="D39" s="90"/>
      <c r="E39" s="32"/>
      <c r="F39" s="86"/>
      <c r="G39" s="210"/>
      <c r="H39" s="87"/>
      <c r="I39" s="46"/>
      <c r="M39" s="216"/>
    </row>
    <row r="40" spans="1:13" s="10" customFormat="1" ht="38.25">
      <c r="B40" s="29" t="s">
        <v>265</v>
      </c>
      <c r="C40" s="32"/>
      <c r="D40" s="90" t="s">
        <v>28</v>
      </c>
      <c r="E40" s="32" t="s">
        <v>20</v>
      </c>
      <c r="F40" s="86">
        <v>214</v>
      </c>
      <c r="G40" s="210"/>
      <c r="H40" s="87">
        <f>F40*G40</f>
        <v>0</v>
      </c>
      <c r="M40" s="216"/>
    </row>
    <row r="41" spans="1:13" s="10" customFormat="1">
      <c r="B41" s="29"/>
      <c r="C41" s="32"/>
      <c r="D41" s="90"/>
      <c r="E41" s="32"/>
      <c r="F41" s="86"/>
      <c r="G41" s="210"/>
      <c r="H41" s="87"/>
      <c r="M41" s="216"/>
    </row>
    <row r="42" spans="1:13" s="10" customFormat="1" ht="63.75">
      <c r="B42" s="29" t="s">
        <v>266</v>
      </c>
      <c r="C42" s="32"/>
      <c r="D42" s="90" t="s">
        <v>29</v>
      </c>
      <c r="E42" s="32" t="s">
        <v>22</v>
      </c>
      <c r="F42" s="86">
        <v>33</v>
      </c>
      <c r="G42" s="210"/>
      <c r="H42" s="87">
        <f>F42*G42</f>
        <v>0</v>
      </c>
      <c r="M42" s="216"/>
    </row>
    <row r="43" spans="1:13" s="10" customFormat="1">
      <c r="B43" s="29"/>
      <c r="C43" s="32"/>
      <c r="D43" s="90"/>
      <c r="E43" s="32"/>
      <c r="F43" s="86"/>
      <c r="G43" s="210"/>
      <c r="H43" s="87"/>
      <c r="M43" s="216"/>
    </row>
    <row r="44" spans="1:13" s="10" customFormat="1" ht="63.75">
      <c r="B44" s="29" t="s">
        <v>267</v>
      </c>
      <c r="C44" s="32"/>
      <c r="D44" s="90" t="s">
        <v>64</v>
      </c>
      <c r="E44" s="32" t="s">
        <v>22</v>
      </c>
      <c r="F44" s="86">
        <v>120</v>
      </c>
      <c r="G44" s="231"/>
      <c r="H44" s="87">
        <f>F44*G44</f>
        <v>0</v>
      </c>
      <c r="M44" s="216"/>
    </row>
    <row r="45" spans="1:13" s="10" customFormat="1">
      <c r="B45" s="29"/>
      <c r="C45" s="32"/>
      <c r="D45" s="90"/>
      <c r="E45" s="32"/>
      <c r="F45" s="86"/>
      <c r="G45" s="231"/>
      <c r="H45" s="87"/>
      <c r="M45" s="216"/>
    </row>
    <row r="46" spans="1:13" s="10" customFormat="1" ht="76.5">
      <c r="B46" s="29" t="s">
        <v>268</v>
      </c>
      <c r="C46" s="32"/>
      <c r="D46" s="90" t="s">
        <v>180</v>
      </c>
      <c r="E46" s="32" t="s">
        <v>22</v>
      </c>
      <c r="F46" s="86">
        <v>120</v>
      </c>
      <c r="G46" s="231"/>
      <c r="H46" s="87">
        <f>F46*G46</f>
        <v>0</v>
      </c>
      <c r="I46" s="53" t="s">
        <v>232</v>
      </c>
      <c r="M46" s="216"/>
    </row>
    <row r="47" spans="1:13" s="10" customFormat="1">
      <c r="B47" s="29"/>
      <c r="C47" s="32"/>
      <c r="D47" s="90"/>
      <c r="E47" s="32"/>
      <c r="F47" s="86"/>
      <c r="G47" s="231"/>
      <c r="H47" s="87"/>
      <c r="I47" s="53"/>
      <c r="M47" s="216"/>
    </row>
    <row r="48" spans="1:13" s="10" customFormat="1" ht="25.5">
      <c r="B48" s="29" t="s">
        <v>269</v>
      </c>
      <c r="C48" s="32"/>
      <c r="D48" s="115" t="s">
        <v>98</v>
      </c>
      <c r="E48" s="32" t="s">
        <v>97</v>
      </c>
      <c r="F48" s="86">
        <v>10</v>
      </c>
      <c r="G48" s="231"/>
      <c r="H48" s="87">
        <f>F48*G48</f>
        <v>0</v>
      </c>
      <c r="I48" s="46"/>
      <c r="M48" s="216"/>
    </row>
    <row r="49" spans="2:13" s="10" customFormat="1">
      <c r="B49" s="29"/>
      <c r="C49" s="32"/>
      <c r="D49" s="90"/>
      <c r="E49" s="32"/>
      <c r="F49" s="86"/>
      <c r="G49" s="231"/>
      <c r="H49" s="87"/>
      <c r="I49" s="53"/>
      <c r="M49" s="216"/>
    </row>
    <row r="50" spans="2:13" s="10" customFormat="1" ht="38.25">
      <c r="B50" s="29" t="s">
        <v>270</v>
      </c>
      <c r="C50" s="32"/>
      <c r="D50" s="90" t="s">
        <v>249</v>
      </c>
      <c r="E50" s="32" t="s">
        <v>22</v>
      </c>
      <c r="F50" s="86">
        <v>270</v>
      </c>
      <c r="G50" s="231"/>
      <c r="H50" s="87">
        <f>F50*G50</f>
        <v>0</v>
      </c>
      <c r="I50" s="53" t="s">
        <v>114</v>
      </c>
      <c r="M50" s="216"/>
    </row>
    <row r="51" spans="2:13" s="10" customFormat="1">
      <c r="B51" s="29"/>
      <c r="C51" s="32"/>
      <c r="D51" s="90"/>
      <c r="E51" s="32"/>
      <c r="F51" s="86"/>
      <c r="G51" s="231"/>
      <c r="H51" s="87"/>
      <c r="M51" s="216"/>
    </row>
    <row r="52" spans="2:13" s="10" customFormat="1" ht="38.25">
      <c r="B52" s="29" t="s">
        <v>271</v>
      </c>
      <c r="C52" s="32"/>
      <c r="D52" s="90" t="s">
        <v>94</v>
      </c>
      <c r="E52" s="32" t="s">
        <v>25</v>
      </c>
      <c r="F52" s="86">
        <v>8</v>
      </c>
      <c r="G52" s="231"/>
      <c r="H52" s="87">
        <f>F52*G52</f>
        <v>0</v>
      </c>
      <c r="M52" s="216"/>
    </row>
    <row r="53" spans="2:13" s="10" customFormat="1">
      <c r="B53" s="29"/>
      <c r="C53" s="32"/>
      <c r="D53" s="90"/>
      <c r="E53" s="32"/>
      <c r="F53" s="86"/>
      <c r="G53" s="231"/>
      <c r="H53" s="87"/>
      <c r="M53" s="216"/>
    </row>
    <row r="54" spans="2:13" s="10" customFormat="1">
      <c r="B54" s="29" t="s">
        <v>272</v>
      </c>
      <c r="C54" s="32"/>
      <c r="D54" s="90" t="s">
        <v>41</v>
      </c>
      <c r="E54" s="32" t="s">
        <v>25</v>
      </c>
      <c r="F54" s="86">
        <v>3</v>
      </c>
      <c r="G54" s="231"/>
      <c r="H54" s="87">
        <f>F54*G54</f>
        <v>0</v>
      </c>
      <c r="M54" s="216"/>
    </row>
    <row r="55" spans="2:13" s="10" customFormat="1">
      <c r="B55" s="29"/>
      <c r="C55" s="32"/>
      <c r="D55" s="90"/>
      <c r="E55" s="32"/>
      <c r="F55" s="86"/>
      <c r="G55" s="231"/>
      <c r="H55" s="87"/>
      <c r="M55" s="216"/>
    </row>
    <row r="56" spans="2:13" s="10" customFormat="1">
      <c r="B56" s="29" t="s">
        <v>273</v>
      </c>
      <c r="C56" s="32"/>
      <c r="D56" s="90" t="s">
        <v>183</v>
      </c>
      <c r="E56" s="32" t="s">
        <v>25</v>
      </c>
      <c r="F56" s="86">
        <v>1</v>
      </c>
      <c r="G56" s="231"/>
      <c r="H56" s="87">
        <f>F56*G56</f>
        <v>0</v>
      </c>
      <c r="M56" s="216"/>
    </row>
    <row r="57" spans="2:13" s="10" customFormat="1">
      <c r="B57" s="29"/>
      <c r="C57" s="32"/>
      <c r="D57" s="90"/>
      <c r="E57" s="32"/>
      <c r="F57" s="86"/>
      <c r="G57" s="231"/>
      <c r="H57" s="87"/>
      <c r="M57" s="216"/>
    </row>
    <row r="58" spans="2:13" s="10" customFormat="1" ht="38.25">
      <c r="B58" s="32" t="s">
        <v>274</v>
      </c>
      <c r="C58" s="32"/>
      <c r="D58" s="90" t="s">
        <v>43</v>
      </c>
      <c r="E58" s="32" t="s">
        <v>25</v>
      </c>
      <c r="F58" s="86">
        <v>2</v>
      </c>
      <c r="G58" s="231"/>
      <c r="H58" s="87">
        <f>F58*G58</f>
        <v>0</v>
      </c>
      <c r="M58" s="216"/>
    </row>
    <row r="59" spans="2:13" s="10" customFormat="1">
      <c r="B59" s="112"/>
      <c r="C59" s="32"/>
      <c r="D59" s="90"/>
      <c r="E59" s="32"/>
      <c r="F59" s="86"/>
      <c r="G59" s="231"/>
      <c r="H59" s="87"/>
      <c r="M59" s="216"/>
    </row>
    <row r="60" spans="2:13" s="10" customFormat="1" ht="38.25">
      <c r="B60" s="29" t="s">
        <v>303</v>
      </c>
      <c r="C60" s="32"/>
      <c r="D60" s="38" t="s">
        <v>42</v>
      </c>
      <c r="E60" s="32" t="s">
        <v>25</v>
      </c>
      <c r="F60" s="86">
        <v>2</v>
      </c>
      <c r="G60" s="231"/>
      <c r="H60" s="87">
        <f>F60*G60</f>
        <v>0</v>
      </c>
      <c r="M60" s="216"/>
    </row>
    <row r="61" spans="2:13" s="10" customFormat="1">
      <c r="B61" s="29"/>
      <c r="C61" s="32"/>
      <c r="D61" s="38"/>
      <c r="E61" s="32"/>
      <c r="F61" s="86"/>
      <c r="G61" s="231"/>
      <c r="H61" s="87"/>
      <c r="M61" s="216"/>
    </row>
    <row r="62" spans="2:13" s="10" customFormat="1" ht="51">
      <c r="B62" s="29" t="s">
        <v>304</v>
      </c>
      <c r="C62" s="32"/>
      <c r="D62" s="124" t="s">
        <v>185</v>
      </c>
      <c r="E62" s="32" t="s">
        <v>101</v>
      </c>
      <c r="F62" s="117">
        <v>2</v>
      </c>
      <c r="G62" s="232"/>
      <c r="H62" s="87">
        <f>F62*G62</f>
        <v>0</v>
      </c>
      <c r="M62" s="216"/>
    </row>
    <row r="63" spans="2:13" s="10" customFormat="1">
      <c r="B63" s="29"/>
      <c r="C63" s="32"/>
      <c r="D63" s="38"/>
      <c r="E63" s="32"/>
      <c r="F63" s="86"/>
      <c r="G63" s="231"/>
      <c r="H63" s="87"/>
      <c r="M63" s="216"/>
    </row>
    <row r="64" spans="2:13" s="10" customFormat="1" ht="25.5">
      <c r="B64" s="29" t="s">
        <v>305</v>
      </c>
      <c r="C64" s="32"/>
      <c r="D64" s="116" t="s">
        <v>40</v>
      </c>
      <c r="E64" s="32" t="s">
        <v>21</v>
      </c>
      <c r="F64" s="117">
        <f>F16</f>
        <v>214</v>
      </c>
      <c r="G64" s="232"/>
      <c r="H64" s="87">
        <f>F64*G64</f>
        <v>0</v>
      </c>
      <c r="M64" s="216"/>
    </row>
    <row r="65" spans="1:15" s="88" customFormat="1">
      <c r="A65" s="111"/>
      <c r="B65" s="112"/>
      <c r="C65" s="112"/>
      <c r="D65" s="118"/>
      <c r="E65" s="112"/>
      <c r="F65" s="119"/>
      <c r="G65" s="113"/>
      <c r="H65" s="120"/>
      <c r="I65" s="35"/>
      <c r="M65" s="96"/>
    </row>
    <row r="66" spans="1:15" s="88" customFormat="1">
      <c r="B66" s="56"/>
      <c r="C66" s="57"/>
      <c r="D66" s="57" t="s">
        <v>372</v>
      </c>
      <c r="E66" s="57"/>
      <c r="F66" s="260" t="s">
        <v>351</v>
      </c>
      <c r="G66" s="260"/>
      <c r="H66" s="202">
        <f>SUM(H68:H102)</f>
        <v>0</v>
      </c>
      <c r="I66" s="58"/>
      <c r="M66" s="96"/>
    </row>
    <row r="67" spans="1:15" s="88" customFormat="1">
      <c r="B67" s="34"/>
      <c r="C67" s="34"/>
      <c r="D67" s="3"/>
      <c r="E67" s="34"/>
      <c r="F67" s="91"/>
      <c r="G67" s="17"/>
      <c r="H67" s="87"/>
      <c r="I67" s="35"/>
      <c r="M67" s="96"/>
    </row>
    <row r="68" spans="1:15" s="88" customFormat="1" ht="51">
      <c r="B68" s="32" t="s">
        <v>275</v>
      </c>
      <c r="C68" s="32"/>
      <c r="D68" s="35" t="s">
        <v>344</v>
      </c>
      <c r="E68" s="34"/>
      <c r="F68" s="86"/>
      <c r="G68" s="210"/>
      <c r="H68" s="87"/>
      <c r="I68" s="95" t="s">
        <v>86</v>
      </c>
      <c r="K68" s="98"/>
      <c r="L68" s="98"/>
      <c r="M68" s="35"/>
      <c r="N68" s="98"/>
      <c r="O68" s="98"/>
    </row>
    <row r="69" spans="1:15" s="88" customFormat="1">
      <c r="B69" s="32"/>
      <c r="C69" s="32"/>
      <c r="D69" s="90" t="s">
        <v>68</v>
      </c>
      <c r="E69" s="34" t="s">
        <v>21</v>
      </c>
      <c r="F69" s="86">
        <f>F16</f>
        <v>214</v>
      </c>
      <c r="G69" s="41"/>
      <c r="H69" s="87">
        <f>F69*G69</f>
        <v>0</v>
      </c>
      <c r="I69" s="35"/>
      <c r="K69" s="98"/>
      <c r="L69" s="98"/>
      <c r="M69" s="35"/>
      <c r="N69" s="98"/>
      <c r="O69" s="98"/>
    </row>
    <row r="70" spans="1:15" s="88" customFormat="1">
      <c r="B70" s="34"/>
      <c r="C70" s="34"/>
      <c r="D70" s="3"/>
      <c r="E70" s="34"/>
      <c r="F70" s="86"/>
      <c r="G70" s="237"/>
      <c r="H70" s="87"/>
      <c r="I70" s="35"/>
      <c r="K70" s="98"/>
      <c r="L70" s="98"/>
      <c r="M70" s="35"/>
      <c r="N70" s="98"/>
      <c r="O70" s="98"/>
    </row>
    <row r="71" spans="1:15" s="88" customFormat="1" ht="51">
      <c r="B71" s="32" t="s">
        <v>276</v>
      </c>
      <c r="C71" s="32"/>
      <c r="D71" s="35" t="s">
        <v>345</v>
      </c>
      <c r="E71" s="34"/>
      <c r="F71" s="86"/>
      <c r="G71" s="237"/>
      <c r="H71" s="87"/>
      <c r="I71" s="35"/>
      <c r="K71" s="98"/>
      <c r="L71" s="98"/>
      <c r="M71" s="35"/>
      <c r="N71" s="98"/>
      <c r="O71" s="98"/>
    </row>
    <row r="72" spans="1:15" s="88" customFormat="1" ht="38.25">
      <c r="B72" s="32"/>
      <c r="C72" s="32"/>
      <c r="D72" s="90" t="s">
        <v>31</v>
      </c>
      <c r="E72" s="34" t="s">
        <v>19</v>
      </c>
      <c r="F72" s="91">
        <v>2</v>
      </c>
      <c r="G72" s="33"/>
      <c r="H72" s="87">
        <f>F72*G72</f>
        <v>0</v>
      </c>
      <c r="I72" s="35" t="s">
        <v>181</v>
      </c>
      <c r="K72" s="98"/>
      <c r="L72" s="98"/>
      <c r="M72" s="35"/>
      <c r="N72" s="98"/>
      <c r="O72" s="98"/>
    </row>
    <row r="73" spans="1:15" s="88" customFormat="1" ht="38.25">
      <c r="B73" s="32"/>
      <c r="C73" s="32"/>
      <c r="D73" s="90" t="s">
        <v>30</v>
      </c>
      <c r="E73" s="34" t="s">
        <v>19</v>
      </c>
      <c r="F73" s="91">
        <v>1</v>
      </c>
      <c r="G73" s="33"/>
      <c r="H73" s="87">
        <f>F73*G73</f>
        <v>0</v>
      </c>
      <c r="I73" s="35" t="s">
        <v>181</v>
      </c>
      <c r="K73" s="98"/>
      <c r="L73" s="98"/>
      <c r="M73" s="35"/>
      <c r="N73" s="98"/>
      <c r="O73" s="98"/>
    </row>
    <row r="74" spans="1:15" s="88" customFormat="1">
      <c r="B74" s="34"/>
      <c r="C74" s="34"/>
      <c r="D74" s="90"/>
      <c r="E74" s="34"/>
      <c r="F74" s="86"/>
      <c r="G74" s="234"/>
      <c r="H74" s="87"/>
      <c r="I74" s="35"/>
      <c r="K74" s="98"/>
      <c r="L74" s="98"/>
      <c r="M74" s="35"/>
      <c r="N74" s="98"/>
      <c r="O74" s="98"/>
    </row>
    <row r="75" spans="1:15" s="88" customFormat="1">
      <c r="B75" s="34"/>
      <c r="C75" s="34"/>
      <c r="D75" s="90" t="s">
        <v>33</v>
      </c>
      <c r="E75" s="34" t="s">
        <v>32</v>
      </c>
      <c r="F75" s="86">
        <v>1</v>
      </c>
      <c r="G75" s="41"/>
      <c r="H75" s="87">
        <f>F75*G75</f>
        <v>0</v>
      </c>
      <c r="I75" s="35" t="s">
        <v>164</v>
      </c>
      <c r="K75" s="98"/>
      <c r="L75" s="98"/>
      <c r="M75" s="35"/>
      <c r="N75" s="98"/>
      <c r="O75" s="98"/>
    </row>
    <row r="76" spans="1:15" s="88" customFormat="1">
      <c r="B76" s="34"/>
      <c r="C76" s="34"/>
      <c r="D76" s="90"/>
      <c r="E76" s="34"/>
      <c r="F76" s="86"/>
      <c r="G76" s="41"/>
      <c r="H76" s="87"/>
      <c r="I76" s="35"/>
      <c r="K76" s="98"/>
      <c r="L76" s="98"/>
      <c r="M76" s="35"/>
      <c r="N76" s="98"/>
      <c r="O76" s="98"/>
    </row>
    <row r="77" spans="1:15" s="88" customFormat="1">
      <c r="B77" s="34"/>
      <c r="C77" s="34"/>
      <c r="D77" s="90" t="s">
        <v>49</v>
      </c>
      <c r="E77" s="34" t="s">
        <v>32</v>
      </c>
      <c r="F77" s="86">
        <v>1</v>
      </c>
      <c r="G77" s="41"/>
      <c r="H77" s="87">
        <f>F77*G77</f>
        <v>0</v>
      </c>
      <c r="I77" s="35" t="s">
        <v>182</v>
      </c>
      <c r="K77" s="98"/>
      <c r="L77" s="98"/>
      <c r="M77" s="35"/>
      <c r="N77" s="98"/>
      <c r="O77" s="98"/>
    </row>
    <row r="78" spans="1:15" s="88" customFormat="1">
      <c r="B78" s="34"/>
      <c r="C78" s="34"/>
      <c r="D78" s="90"/>
      <c r="E78" s="34"/>
      <c r="F78" s="91"/>
      <c r="G78" s="17"/>
      <c r="H78" s="87"/>
      <c r="I78" s="35"/>
      <c r="K78" s="98"/>
      <c r="L78" s="98"/>
      <c r="M78" s="35"/>
      <c r="N78" s="98"/>
      <c r="O78" s="98"/>
    </row>
    <row r="79" spans="1:15" s="88" customFormat="1" ht="38.25">
      <c r="B79" s="32" t="s">
        <v>277</v>
      </c>
      <c r="C79" s="32"/>
      <c r="D79" s="35" t="s">
        <v>346</v>
      </c>
      <c r="E79" s="34"/>
      <c r="F79" s="91"/>
      <c r="G79" s="17"/>
      <c r="H79" s="87"/>
      <c r="I79" s="35"/>
      <c r="K79" s="98"/>
      <c r="L79" s="98"/>
      <c r="M79" s="35"/>
      <c r="N79" s="98"/>
      <c r="O79" s="98"/>
    </row>
    <row r="80" spans="1:15" s="88" customFormat="1">
      <c r="B80" s="34"/>
      <c r="C80" s="34"/>
      <c r="D80" s="90" t="s">
        <v>65</v>
      </c>
      <c r="E80" s="34" t="s">
        <v>19</v>
      </c>
      <c r="F80" s="91">
        <v>1</v>
      </c>
      <c r="G80" s="33"/>
      <c r="H80" s="87">
        <f>F80*G80</f>
        <v>0</v>
      </c>
      <c r="I80" s="35"/>
      <c r="K80" s="98"/>
      <c r="L80" s="98"/>
      <c r="M80" s="35"/>
      <c r="N80" s="98"/>
      <c r="O80" s="98"/>
    </row>
    <row r="81" spans="2:15" s="88" customFormat="1">
      <c r="B81" s="34"/>
      <c r="C81" s="34"/>
      <c r="D81" s="35"/>
      <c r="E81" s="34"/>
      <c r="F81" s="91"/>
      <c r="G81" s="233"/>
      <c r="H81" s="87"/>
      <c r="I81" s="35"/>
      <c r="K81" s="98"/>
      <c r="L81" s="98"/>
      <c r="M81" s="35"/>
      <c r="N81" s="98"/>
      <c r="O81" s="98"/>
    </row>
    <row r="82" spans="2:15" s="88" customFormat="1" ht="25.5">
      <c r="B82" s="34"/>
      <c r="C82" s="34"/>
      <c r="D82" s="35" t="s">
        <v>59</v>
      </c>
      <c r="E82" s="34" t="s">
        <v>19</v>
      </c>
      <c r="F82" s="91">
        <v>2</v>
      </c>
      <c r="G82" s="33"/>
      <c r="H82" s="87">
        <f>F82*G82</f>
        <v>0</v>
      </c>
      <c r="I82" s="95" t="s">
        <v>86</v>
      </c>
      <c r="K82" s="98"/>
      <c r="L82" s="98"/>
      <c r="M82" s="35"/>
      <c r="N82" s="98"/>
      <c r="O82" s="98"/>
    </row>
    <row r="83" spans="2:15" s="88" customFormat="1">
      <c r="B83" s="34"/>
      <c r="C83" s="34"/>
      <c r="D83" s="35"/>
      <c r="E83" s="34"/>
      <c r="F83" s="91"/>
      <c r="G83" s="233"/>
      <c r="H83" s="87"/>
      <c r="I83" s="35"/>
      <c r="K83" s="98"/>
      <c r="L83" s="98"/>
      <c r="M83" s="35"/>
      <c r="N83" s="98"/>
      <c r="O83" s="98"/>
    </row>
    <row r="84" spans="2:15" s="88" customFormat="1">
      <c r="B84" s="34"/>
      <c r="C84" s="34"/>
      <c r="D84" s="35" t="s">
        <v>34</v>
      </c>
      <c r="E84" s="34" t="s">
        <v>19</v>
      </c>
      <c r="F84" s="91">
        <v>2</v>
      </c>
      <c r="G84" s="33"/>
      <c r="H84" s="87">
        <f>F84*G84</f>
        <v>0</v>
      </c>
      <c r="I84" s="35"/>
      <c r="K84" s="98"/>
      <c r="L84" s="98"/>
      <c r="M84" s="35"/>
      <c r="N84" s="98"/>
      <c r="O84" s="98"/>
    </row>
    <row r="85" spans="2:15" s="88" customFormat="1">
      <c r="B85" s="34"/>
      <c r="C85" s="34"/>
      <c r="D85" s="35"/>
      <c r="E85" s="34"/>
      <c r="F85" s="91"/>
      <c r="G85" s="233"/>
      <c r="H85" s="87"/>
      <c r="I85" s="35"/>
      <c r="K85" s="98"/>
      <c r="L85" s="98"/>
      <c r="M85" s="35"/>
      <c r="N85" s="98"/>
      <c r="O85" s="98"/>
    </row>
    <row r="86" spans="2:15" s="88" customFormat="1">
      <c r="B86" s="34"/>
      <c r="C86" s="34"/>
      <c r="D86" s="35" t="s">
        <v>35</v>
      </c>
      <c r="E86" s="34" t="s">
        <v>19</v>
      </c>
      <c r="F86" s="86">
        <v>2</v>
      </c>
      <c r="G86" s="41"/>
      <c r="H86" s="87">
        <f>F86*G86</f>
        <v>0</v>
      </c>
      <c r="I86" s="96"/>
      <c r="K86" s="98"/>
      <c r="L86" s="98"/>
      <c r="M86" s="35"/>
      <c r="N86" s="98"/>
      <c r="O86" s="98"/>
    </row>
    <row r="87" spans="2:15" s="88" customFormat="1">
      <c r="B87" s="34"/>
      <c r="C87" s="34"/>
      <c r="D87" s="35"/>
      <c r="E87" s="34"/>
      <c r="F87" s="91"/>
      <c r="G87" s="233"/>
      <c r="H87" s="87"/>
      <c r="I87" s="35"/>
      <c r="K87" s="98"/>
      <c r="L87" s="98"/>
      <c r="M87" s="35"/>
      <c r="N87" s="98"/>
      <c r="O87" s="98"/>
    </row>
    <row r="88" spans="2:15" s="88" customFormat="1">
      <c r="B88" s="34"/>
      <c r="C88" s="34"/>
      <c r="D88" s="35" t="s">
        <v>137</v>
      </c>
      <c r="E88" s="34" t="s">
        <v>19</v>
      </c>
      <c r="F88" s="86">
        <v>2</v>
      </c>
      <c r="G88" s="41"/>
      <c r="H88" s="87">
        <f>F88*G88</f>
        <v>0</v>
      </c>
      <c r="I88" s="35"/>
      <c r="K88" s="98"/>
      <c r="L88" s="98"/>
      <c r="M88" s="35"/>
      <c r="N88" s="98"/>
      <c r="O88" s="98"/>
    </row>
    <row r="89" spans="2:15" s="88" customFormat="1">
      <c r="B89" s="34"/>
      <c r="C89" s="34"/>
      <c r="D89" s="35"/>
      <c r="E89" s="34"/>
      <c r="F89" s="86"/>
      <c r="G89" s="234"/>
      <c r="H89" s="87"/>
      <c r="I89" s="35"/>
      <c r="K89" s="98"/>
      <c r="L89" s="98"/>
      <c r="M89" s="35"/>
      <c r="N89" s="98"/>
      <c r="O89" s="98"/>
    </row>
    <row r="90" spans="2:15" s="88" customFormat="1">
      <c r="B90" s="34"/>
      <c r="C90" s="34"/>
      <c r="D90" s="35" t="s">
        <v>36</v>
      </c>
      <c r="E90" s="34" t="s">
        <v>19</v>
      </c>
      <c r="F90" s="91">
        <v>1</v>
      </c>
      <c r="G90" s="33"/>
      <c r="H90" s="87">
        <f>F90*G90</f>
        <v>0</v>
      </c>
      <c r="I90" s="35"/>
      <c r="K90" s="98"/>
      <c r="L90" s="98"/>
      <c r="M90" s="35"/>
      <c r="N90" s="98"/>
      <c r="O90" s="98"/>
    </row>
    <row r="91" spans="2:15" s="88" customFormat="1">
      <c r="B91" s="34"/>
      <c r="C91" s="34"/>
      <c r="D91" s="35" t="s">
        <v>117</v>
      </c>
      <c r="E91" s="34" t="s">
        <v>19</v>
      </c>
      <c r="F91" s="91">
        <v>1</v>
      </c>
      <c r="G91" s="33"/>
      <c r="H91" s="87">
        <f>F91*G91</f>
        <v>0</v>
      </c>
      <c r="I91" s="35"/>
      <c r="K91" s="98"/>
      <c r="L91" s="98"/>
      <c r="M91" s="35"/>
      <c r="N91" s="98"/>
      <c r="O91" s="98"/>
    </row>
    <row r="92" spans="2:15" s="88" customFormat="1">
      <c r="B92" s="34"/>
      <c r="C92" s="34"/>
      <c r="D92" s="35"/>
      <c r="E92" s="34"/>
      <c r="F92" s="86"/>
      <c r="G92" s="234"/>
      <c r="H92" s="87"/>
      <c r="I92" s="35"/>
      <c r="K92" s="98"/>
      <c r="L92" s="98"/>
      <c r="M92" s="35"/>
      <c r="N92" s="98"/>
      <c r="O92" s="98"/>
    </row>
    <row r="93" spans="2:15" s="88" customFormat="1" ht="25.5">
      <c r="B93" s="34"/>
      <c r="C93" s="34"/>
      <c r="D93" s="35" t="s">
        <v>37</v>
      </c>
      <c r="E93" s="34" t="s">
        <v>19</v>
      </c>
      <c r="F93" s="86">
        <v>2</v>
      </c>
      <c r="G93" s="41"/>
      <c r="H93" s="87">
        <f>F93*G93</f>
        <v>0</v>
      </c>
      <c r="I93" s="95" t="s">
        <v>86</v>
      </c>
      <c r="K93" s="98"/>
      <c r="L93" s="98"/>
      <c r="M93" s="35"/>
      <c r="N93" s="98"/>
      <c r="O93" s="98"/>
    </row>
    <row r="94" spans="2:15" s="88" customFormat="1">
      <c r="B94" s="34"/>
      <c r="C94" s="34"/>
      <c r="D94" s="35"/>
      <c r="E94" s="34"/>
      <c r="F94" s="91"/>
      <c r="G94" s="33"/>
      <c r="H94" s="87"/>
      <c r="I94" s="35"/>
      <c r="K94" s="98"/>
      <c r="L94" s="98"/>
      <c r="M94" s="35"/>
      <c r="N94" s="98"/>
      <c r="O94" s="98"/>
    </row>
    <row r="95" spans="2:15" s="88" customFormat="1" ht="25.5">
      <c r="B95" s="39" t="s">
        <v>278</v>
      </c>
      <c r="C95" s="39"/>
      <c r="D95" s="35" t="s">
        <v>347</v>
      </c>
      <c r="E95" s="34"/>
      <c r="F95" s="86"/>
      <c r="G95" s="41"/>
      <c r="H95" s="87"/>
      <c r="I95" s="35"/>
      <c r="K95" s="98"/>
      <c r="L95" s="98"/>
      <c r="M95" s="35"/>
      <c r="N95" s="98"/>
      <c r="O95" s="98"/>
    </row>
    <row r="96" spans="2:15" s="88" customFormat="1">
      <c r="B96" s="39"/>
      <c r="C96" s="39"/>
      <c r="D96" s="35" t="s">
        <v>84</v>
      </c>
      <c r="E96" s="34" t="s">
        <v>101</v>
      </c>
      <c r="F96" s="86">
        <v>1</v>
      </c>
      <c r="G96" s="41"/>
      <c r="H96" s="87">
        <f>SUM(F96*G96)</f>
        <v>0</v>
      </c>
      <c r="K96" s="98"/>
      <c r="L96" s="98"/>
      <c r="M96" s="35"/>
      <c r="N96" s="98"/>
      <c r="O96" s="98"/>
    </row>
    <row r="97" spans="1:15" s="88" customFormat="1">
      <c r="B97" s="39"/>
      <c r="C97" s="39"/>
      <c r="D97" s="35"/>
      <c r="E97" s="34"/>
      <c r="F97" s="86"/>
      <c r="G97" s="235"/>
      <c r="H97" s="87"/>
      <c r="K97" s="98"/>
      <c r="L97" s="98"/>
      <c r="M97" s="35"/>
      <c r="N97" s="98"/>
      <c r="O97" s="98"/>
    </row>
    <row r="98" spans="1:15" s="88" customFormat="1" ht="51">
      <c r="B98" s="39" t="s">
        <v>279</v>
      </c>
      <c r="C98" s="39"/>
      <c r="D98" s="35" t="s">
        <v>348</v>
      </c>
      <c r="E98" s="34"/>
      <c r="F98" s="86"/>
      <c r="G98" s="235"/>
      <c r="H98" s="87"/>
      <c r="K98" s="98"/>
      <c r="L98" s="98"/>
      <c r="M98" s="35"/>
      <c r="N98" s="98"/>
      <c r="O98" s="98"/>
    </row>
    <row r="99" spans="1:15" s="88" customFormat="1">
      <c r="B99" s="39"/>
      <c r="C99" s="39"/>
      <c r="D99" s="90" t="s">
        <v>68</v>
      </c>
      <c r="E99" s="34" t="s">
        <v>19</v>
      </c>
      <c r="F99" s="86">
        <v>8</v>
      </c>
      <c r="G99" s="235"/>
      <c r="H99" s="87">
        <f>SUM(F99*G99)</f>
        <v>0</v>
      </c>
      <c r="K99" s="98"/>
      <c r="L99" s="98"/>
      <c r="M99" s="35"/>
      <c r="N99" s="98"/>
      <c r="O99" s="98"/>
    </row>
    <row r="100" spans="1:15" s="88" customFormat="1">
      <c r="B100" s="39"/>
      <c r="C100" s="39"/>
      <c r="D100" s="90"/>
      <c r="E100" s="34"/>
      <c r="F100" s="86"/>
      <c r="G100" s="235"/>
      <c r="H100" s="87"/>
      <c r="K100" s="98"/>
      <c r="L100" s="98"/>
      <c r="M100" s="35"/>
      <c r="N100" s="98"/>
      <c r="O100" s="98"/>
    </row>
    <row r="101" spans="1:15" s="88" customFormat="1" ht="38.25">
      <c r="B101" s="39" t="s">
        <v>280</v>
      </c>
      <c r="C101" s="39"/>
      <c r="D101" s="35" t="s">
        <v>349</v>
      </c>
      <c r="E101" s="81" t="s">
        <v>19</v>
      </c>
      <c r="F101" s="93">
        <v>8</v>
      </c>
      <c r="G101" s="238"/>
      <c r="H101" s="94">
        <f>F101*G101</f>
        <v>0</v>
      </c>
      <c r="I101" s="95" t="s">
        <v>88</v>
      </c>
      <c r="K101" s="98"/>
      <c r="L101" s="98"/>
      <c r="M101" s="35"/>
      <c r="N101" s="98"/>
      <c r="O101" s="98"/>
    </row>
    <row r="102" spans="1:15" s="88" customFormat="1">
      <c r="B102" s="39"/>
      <c r="C102" s="39"/>
      <c r="D102" s="35"/>
      <c r="E102" s="34"/>
      <c r="F102" s="86"/>
      <c r="G102" s="235"/>
      <c r="H102" s="87"/>
      <c r="I102" s="35"/>
      <c r="K102" s="98"/>
      <c r="L102" s="98"/>
      <c r="M102" s="35"/>
      <c r="N102" s="98"/>
      <c r="O102" s="98"/>
    </row>
    <row r="103" spans="1:15" s="88" customFormat="1">
      <c r="A103" s="34"/>
      <c r="B103" s="39"/>
      <c r="C103" s="39"/>
      <c r="D103" s="35"/>
      <c r="E103" s="34"/>
      <c r="F103" s="86"/>
      <c r="G103" s="210"/>
      <c r="H103" s="87"/>
      <c r="I103" s="35"/>
      <c r="K103" s="39"/>
      <c r="L103" s="39"/>
      <c r="M103" s="90"/>
      <c r="N103" s="34"/>
      <c r="O103" s="86"/>
    </row>
    <row r="104" spans="1:15" s="88" customFormat="1">
      <c r="A104" s="34"/>
      <c r="B104" s="56"/>
      <c r="C104" s="57"/>
      <c r="D104" s="57" t="s">
        <v>142</v>
      </c>
      <c r="E104" s="260" t="s">
        <v>69</v>
      </c>
      <c r="F104" s="263"/>
      <c r="G104" s="263"/>
      <c r="H104" s="202">
        <f>SUM(H106:H121)</f>
        <v>0</v>
      </c>
      <c r="I104" s="58"/>
      <c r="M104" s="96"/>
    </row>
    <row r="105" spans="1:15" s="88" customFormat="1">
      <c r="A105" s="34"/>
      <c r="B105" s="62"/>
      <c r="C105" s="62"/>
      <c r="D105" s="62"/>
      <c r="E105" s="62"/>
      <c r="F105" s="63"/>
      <c r="G105" s="210"/>
      <c r="H105" s="63"/>
      <c r="I105" s="62"/>
      <c r="M105" s="96"/>
    </row>
    <row r="106" spans="1:15" s="88" customFormat="1" ht="25.5">
      <c r="A106" s="34"/>
      <c r="B106" s="34" t="s">
        <v>290</v>
      </c>
      <c r="C106" s="122"/>
      <c r="D106" s="90" t="s">
        <v>169</v>
      </c>
      <c r="E106" s="109" t="s">
        <v>170</v>
      </c>
      <c r="F106" s="91">
        <v>2</v>
      </c>
      <c r="G106" s="232"/>
      <c r="H106" s="87">
        <f>F106*G106</f>
        <v>0</v>
      </c>
      <c r="I106" s="62"/>
      <c r="M106" s="96"/>
    </row>
    <row r="107" spans="1:15" s="88" customFormat="1">
      <c r="A107" s="34"/>
      <c r="B107" s="34"/>
      <c r="C107" s="122"/>
      <c r="D107" s="90"/>
      <c r="E107" s="109"/>
      <c r="F107" s="91"/>
      <c r="G107" s="232"/>
      <c r="H107" s="87"/>
      <c r="I107" s="62"/>
      <c r="M107" s="96"/>
    </row>
    <row r="108" spans="1:15" s="88" customFormat="1" ht="38.25">
      <c r="A108" s="34"/>
      <c r="B108" s="34" t="s">
        <v>291</v>
      </c>
      <c r="C108" s="122"/>
      <c r="D108" s="90" t="s">
        <v>171</v>
      </c>
      <c r="E108" s="109" t="s">
        <v>22</v>
      </c>
      <c r="F108" s="91">
        <f>F114*0.25</f>
        <v>16</v>
      </c>
      <c r="G108" s="232"/>
      <c r="H108" s="87">
        <f>F108*G108</f>
        <v>0</v>
      </c>
      <c r="I108" s="62"/>
      <c r="M108" s="96"/>
    </row>
    <row r="109" spans="1:15" s="88" customFormat="1">
      <c r="A109" s="34"/>
      <c r="B109" s="34"/>
      <c r="C109" s="122"/>
      <c r="D109" s="90"/>
      <c r="E109" s="109"/>
      <c r="F109" s="91"/>
      <c r="G109" s="232"/>
      <c r="H109" s="87"/>
      <c r="I109" s="62"/>
      <c r="M109" s="96"/>
    </row>
    <row r="110" spans="1:15" s="88" customFormat="1" ht="25.5">
      <c r="A110" s="34"/>
      <c r="B110" s="34" t="s">
        <v>292</v>
      </c>
      <c r="C110" s="122"/>
      <c r="D110" s="90" t="s">
        <v>172</v>
      </c>
      <c r="E110" s="109" t="s">
        <v>22</v>
      </c>
      <c r="F110" s="91">
        <v>19</v>
      </c>
      <c r="G110" s="232"/>
      <c r="H110" s="87">
        <f>F110*G110</f>
        <v>0</v>
      </c>
      <c r="I110" s="62"/>
      <c r="M110" s="96"/>
    </row>
    <row r="111" spans="1:15" s="88" customFormat="1">
      <c r="A111" s="34"/>
      <c r="B111" s="34"/>
      <c r="C111" s="32"/>
      <c r="D111" s="90"/>
      <c r="E111" s="34"/>
      <c r="F111" s="91"/>
      <c r="G111" s="232"/>
      <c r="H111" s="87"/>
      <c r="I111" s="62"/>
      <c r="M111" s="96"/>
    </row>
    <row r="112" spans="1:15" s="88" customFormat="1" ht="25.5">
      <c r="A112" s="34"/>
      <c r="B112" s="34" t="s">
        <v>293</v>
      </c>
      <c r="C112" s="32"/>
      <c r="D112" s="90" t="s">
        <v>134</v>
      </c>
      <c r="E112" s="34" t="s">
        <v>19</v>
      </c>
      <c r="F112" s="91">
        <v>1</v>
      </c>
      <c r="G112" s="232"/>
      <c r="H112" s="87">
        <f>F112*G112</f>
        <v>0</v>
      </c>
      <c r="I112" s="62"/>
      <c r="M112" s="96"/>
    </row>
    <row r="113" spans="1:13" s="88" customFormat="1">
      <c r="A113" s="34"/>
      <c r="B113" s="34"/>
      <c r="C113" s="32"/>
      <c r="D113" s="90"/>
      <c r="E113" s="34"/>
      <c r="F113" s="91"/>
      <c r="G113" s="33"/>
      <c r="H113" s="87"/>
      <c r="I113" s="62"/>
      <c r="M113" s="96"/>
    </row>
    <row r="114" spans="1:13" s="88" customFormat="1">
      <c r="A114" s="34"/>
      <c r="B114" s="34" t="s">
        <v>294</v>
      </c>
      <c r="C114" s="32"/>
      <c r="D114" s="90" t="s">
        <v>71</v>
      </c>
      <c r="E114" s="34" t="s">
        <v>20</v>
      </c>
      <c r="F114" s="91">
        <f>F30</f>
        <v>64</v>
      </c>
      <c r="G114" s="33"/>
      <c r="H114" s="87">
        <f>F114*G114</f>
        <v>0</v>
      </c>
      <c r="I114" s="62"/>
      <c r="M114" s="96"/>
    </row>
    <row r="115" spans="1:13" s="88" customFormat="1">
      <c r="A115" s="34"/>
      <c r="B115" s="34"/>
      <c r="C115" s="62"/>
      <c r="D115" s="62"/>
      <c r="E115" s="62"/>
      <c r="F115" s="63"/>
      <c r="G115" s="63"/>
      <c r="H115" s="63"/>
      <c r="I115" s="62"/>
      <c r="M115" s="96"/>
    </row>
    <row r="116" spans="1:13" s="88" customFormat="1" ht="38.25">
      <c r="A116" s="34"/>
      <c r="B116" s="34" t="s">
        <v>295</v>
      </c>
      <c r="C116" s="32"/>
      <c r="D116" s="90" t="s">
        <v>70</v>
      </c>
      <c r="E116" s="34" t="s">
        <v>20</v>
      </c>
      <c r="F116" s="91">
        <f>F114</f>
        <v>64</v>
      </c>
      <c r="G116" s="33"/>
      <c r="H116" s="87">
        <f>F116*G116</f>
        <v>0</v>
      </c>
      <c r="I116" s="62"/>
      <c r="M116" s="96"/>
    </row>
    <row r="117" spans="1:13" s="88" customFormat="1">
      <c r="A117" s="34"/>
      <c r="B117" s="34"/>
      <c r="C117" s="32"/>
      <c r="D117" s="90"/>
      <c r="E117" s="34"/>
      <c r="F117" s="91"/>
      <c r="G117" s="33"/>
      <c r="H117" s="87"/>
      <c r="I117" s="62"/>
      <c r="M117" s="96"/>
    </row>
    <row r="118" spans="1:13" s="88" customFormat="1" ht="51">
      <c r="A118" s="34"/>
      <c r="B118" s="34" t="s">
        <v>296</v>
      </c>
      <c r="C118" s="32"/>
      <c r="D118" s="90" t="s">
        <v>72</v>
      </c>
      <c r="E118" s="34" t="s">
        <v>20</v>
      </c>
      <c r="F118" s="91">
        <f>F116</f>
        <v>64</v>
      </c>
      <c r="G118" s="33"/>
      <c r="H118" s="87">
        <f>F118*G118</f>
        <v>0</v>
      </c>
      <c r="I118" s="62"/>
      <c r="M118" s="96"/>
    </row>
    <row r="119" spans="1:13" s="88" customFormat="1">
      <c r="A119" s="34"/>
      <c r="B119" s="34"/>
      <c r="C119" s="32"/>
      <c r="D119" s="90"/>
      <c r="E119" s="34"/>
      <c r="F119" s="91"/>
      <c r="G119" s="33"/>
      <c r="H119" s="87"/>
      <c r="I119" s="62"/>
      <c r="M119" s="96"/>
    </row>
    <row r="120" spans="1:13" s="88" customFormat="1">
      <c r="A120" s="34"/>
      <c r="B120" s="34" t="s">
        <v>318</v>
      </c>
      <c r="C120" s="32"/>
      <c r="D120" s="90" t="s">
        <v>73</v>
      </c>
      <c r="E120" s="34" t="s">
        <v>20</v>
      </c>
      <c r="F120" s="91">
        <f>F16*0.5</f>
        <v>107</v>
      </c>
      <c r="G120" s="33"/>
      <c r="H120" s="87">
        <f>F120*G120</f>
        <v>0</v>
      </c>
      <c r="I120" s="62"/>
      <c r="M120" s="96"/>
    </row>
    <row r="121" spans="1:13" s="88" customFormat="1">
      <c r="A121" s="34"/>
      <c r="B121" s="32"/>
      <c r="C121" s="32"/>
      <c r="D121" s="90"/>
      <c r="E121" s="34"/>
      <c r="F121" s="91"/>
      <c r="G121" s="33"/>
      <c r="H121" s="87"/>
      <c r="I121" s="62"/>
      <c r="M121" s="96"/>
    </row>
    <row r="122" spans="1:13">
      <c r="A122" s="29"/>
      <c r="B122" s="56"/>
      <c r="C122" s="57"/>
      <c r="D122" s="57" t="s">
        <v>143</v>
      </c>
      <c r="E122" s="57"/>
      <c r="F122" s="260" t="s">
        <v>12</v>
      </c>
      <c r="G122" s="260"/>
      <c r="H122" s="202">
        <f>SUM(H124:H136)</f>
        <v>0</v>
      </c>
      <c r="I122" s="58"/>
    </row>
    <row r="123" spans="1:13">
      <c r="A123" s="29"/>
      <c r="D123" s="3"/>
      <c r="G123" s="17"/>
      <c r="H123" s="21"/>
      <c r="I123" s="35"/>
    </row>
    <row r="124" spans="1:13" s="10" customFormat="1">
      <c r="B124" s="29" t="s">
        <v>297</v>
      </c>
      <c r="C124" s="32"/>
      <c r="D124" s="90" t="s">
        <v>23</v>
      </c>
      <c r="E124" s="31" t="s">
        <v>24</v>
      </c>
      <c r="F124" s="91">
        <v>15</v>
      </c>
      <c r="G124" s="210"/>
      <c r="H124" s="87">
        <f>F124*G124</f>
        <v>0</v>
      </c>
      <c r="M124" s="216"/>
    </row>
    <row r="125" spans="1:13" s="10" customFormat="1">
      <c r="B125" s="29"/>
      <c r="C125" s="32"/>
      <c r="D125" s="90"/>
      <c r="E125" s="31"/>
      <c r="F125" s="91"/>
      <c r="G125" s="210"/>
      <c r="H125" s="87"/>
      <c r="M125" s="216"/>
    </row>
    <row r="126" spans="1:13" s="10" customFormat="1">
      <c r="B126" s="29" t="s">
        <v>298</v>
      </c>
      <c r="C126" s="32"/>
      <c r="D126" s="90" t="s">
        <v>39</v>
      </c>
      <c r="E126" s="31" t="s">
        <v>24</v>
      </c>
      <c r="F126" s="91">
        <v>15</v>
      </c>
      <c r="G126" s="210"/>
      <c r="H126" s="87">
        <f>F126*G126</f>
        <v>0</v>
      </c>
      <c r="M126" s="216"/>
    </row>
    <row r="127" spans="1:13" s="204" customFormat="1">
      <c r="A127" s="221"/>
      <c r="B127" s="224"/>
      <c r="C127" s="32"/>
      <c r="D127" s="90"/>
      <c r="E127" s="31"/>
      <c r="F127" s="91"/>
      <c r="G127" s="210"/>
      <c r="H127" s="87"/>
      <c r="I127" s="92"/>
    </row>
    <row r="128" spans="1:13" s="10" customFormat="1" ht="25.5">
      <c r="B128" s="29" t="s">
        <v>320</v>
      </c>
      <c r="C128" s="32"/>
      <c r="D128" s="90" t="s">
        <v>51</v>
      </c>
      <c r="E128" s="31" t="s">
        <v>21</v>
      </c>
      <c r="F128" s="86">
        <f>F16</f>
        <v>214</v>
      </c>
      <c r="G128" s="210"/>
      <c r="H128" s="87">
        <f>F128*G128</f>
        <v>0</v>
      </c>
      <c r="M128" s="216"/>
    </row>
    <row r="129" spans="1:13" s="10" customFormat="1">
      <c r="B129" s="29"/>
      <c r="C129" s="32"/>
      <c r="D129" s="90"/>
      <c r="E129" s="31"/>
      <c r="F129" s="86"/>
      <c r="G129" s="210"/>
      <c r="H129" s="87"/>
      <c r="M129" s="216"/>
    </row>
    <row r="130" spans="1:13" s="10" customFormat="1" ht="25.5">
      <c r="B130" s="29" t="s">
        <v>321</v>
      </c>
      <c r="C130" s="32"/>
      <c r="D130" s="90" t="s">
        <v>52</v>
      </c>
      <c r="E130" s="31" t="s">
        <v>25</v>
      </c>
      <c r="F130" s="86">
        <v>1</v>
      </c>
      <c r="G130" s="210"/>
      <c r="H130" s="87">
        <f>F130*G130</f>
        <v>0</v>
      </c>
      <c r="M130" s="216"/>
    </row>
    <row r="131" spans="1:13" s="10" customFormat="1">
      <c r="B131" s="29"/>
      <c r="C131" s="32"/>
      <c r="D131" s="90"/>
      <c r="E131" s="31"/>
      <c r="F131" s="86"/>
      <c r="G131" s="210"/>
      <c r="H131" s="87"/>
      <c r="M131" s="216"/>
    </row>
    <row r="132" spans="1:13" s="10" customFormat="1" ht="25.5">
      <c r="B132" s="29" t="s">
        <v>322</v>
      </c>
      <c r="C132" s="32"/>
      <c r="D132" s="90" t="s">
        <v>48</v>
      </c>
      <c r="E132" s="31" t="s">
        <v>21</v>
      </c>
      <c r="F132" s="86">
        <f>F128</f>
        <v>214</v>
      </c>
      <c r="G132" s="210"/>
      <c r="H132" s="87">
        <f>F132*G132</f>
        <v>0</v>
      </c>
      <c r="M132" s="216"/>
    </row>
    <row r="133" spans="1:13" s="10" customFormat="1">
      <c r="B133" s="29"/>
      <c r="C133" s="32"/>
      <c r="D133" s="90"/>
      <c r="E133" s="31"/>
      <c r="F133" s="86"/>
      <c r="G133" s="210"/>
      <c r="H133" s="87"/>
      <c r="M133" s="216"/>
    </row>
    <row r="134" spans="1:13" s="10" customFormat="1" ht="38.25">
      <c r="B134" s="29" t="s">
        <v>323</v>
      </c>
      <c r="C134" s="32"/>
      <c r="D134" s="90" t="s">
        <v>53</v>
      </c>
      <c r="E134" s="31" t="s">
        <v>25</v>
      </c>
      <c r="F134" s="86">
        <v>1</v>
      </c>
      <c r="G134" s="210"/>
      <c r="H134" s="87">
        <f>F134*G134</f>
        <v>0</v>
      </c>
      <c r="M134" s="216"/>
    </row>
    <row r="135" spans="1:13" s="10" customFormat="1">
      <c r="B135" s="29"/>
      <c r="C135" s="32"/>
      <c r="D135" s="90"/>
      <c r="E135" s="31"/>
      <c r="F135" s="86"/>
      <c r="G135" s="210"/>
      <c r="H135" s="87"/>
      <c r="M135" s="216"/>
    </row>
    <row r="136" spans="1:13" s="10" customFormat="1" ht="25.5">
      <c r="B136" s="29" t="s">
        <v>324</v>
      </c>
      <c r="C136" s="32"/>
      <c r="D136" s="90" t="s">
        <v>95</v>
      </c>
      <c r="E136" s="31" t="s">
        <v>25</v>
      </c>
      <c r="F136" s="86">
        <v>1</v>
      </c>
      <c r="G136" s="210"/>
      <c r="H136" s="87">
        <f>F136*G136</f>
        <v>0</v>
      </c>
      <c r="M136" s="216"/>
    </row>
    <row r="137" spans="1:13">
      <c r="A137" s="29"/>
      <c r="D137" s="35"/>
      <c r="H137" s="87"/>
      <c r="I137" s="35"/>
    </row>
    <row r="138" spans="1:13">
      <c r="A138" s="29"/>
      <c r="B138" s="56"/>
      <c r="C138" s="57"/>
      <c r="D138" s="57" t="s">
        <v>144</v>
      </c>
      <c r="E138" s="57"/>
      <c r="F138" s="260" t="s">
        <v>46</v>
      </c>
      <c r="G138" s="260"/>
      <c r="H138" s="202">
        <f>SUM(H140:H142)</f>
        <v>0</v>
      </c>
      <c r="I138" s="58"/>
    </row>
    <row r="139" spans="1:13">
      <c r="A139" s="29"/>
      <c r="D139" s="3"/>
      <c r="G139" s="17"/>
      <c r="H139" s="87"/>
      <c r="I139" s="35"/>
    </row>
    <row r="140" spans="1:13" s="99" customFormat="1" ht="25.5">
      <c r="B140" s="34" t="s">
        <v>299</v>
      </c>
      <c r="C140" s="39"/>
      <c r="D140" s="90" t="s">
        <v>44</v>
      </c>
      <c r="E140" s="109" t="s">
        <v>20</v>
      </c>
      <c r="F140" s="86">
        <f>F142*2</f>
        <v>428</v>
      </c>
      <c r="G140" s="210"/>
      <c r="H140" s="87">
        <f>F140*G140</f>
        <v>0</v>
      </c>
      <c r="I140" s="108"/>
      <c r="M140" s="217"/>
    </row>
    <row r="141" spans="1:13" s="99" customFormat="1">
      <c r="B141" s="34"/>
      <c r="C141" s="39"/>
      <c r="D141" s="90"/>
      <c r="E141" s="109"/>
      <c r="F141" s="86"/>
      <c r="G141" s="210"/>
      <c r="H141" s="87"/>
      <c r="I141" s="108"/>
      <c r="M141" s="217"/>
    </row>
    <row r="142" spans="1:13" s="99" customFormat="1">
      <c r="B142" s="34" t="s">
        <v>325</v>
      </c>
      <c r="C142" s="39"/>
      <c r="D142" s="90" t="s">
        <v>45</v>
      </c>
      <c r="E142" s="109" t="s">
        <v>21</v>
      </c>
      <c r="F142" s="86">
        <f>F16</f>
        <v>214</v>
      </c>
      <c r="G142" s="210"/>
      <c r="H142" s="87">
        <f>F142*G142</f>
        <v>0</v>
      </c>
      <c r="I142" s="108"/>
      <c r="M142" s="217"/>
    </row>
    <row r="143" spans="1:13">
      <c r="A143" s="29"/>
      <c r="D143" s="35"/>
      <c r="H143" s="87"/>
      <c r="I143" s="35"/>
    </row>
    <row r="144" spans="1:13">
      <c r="A144" s="29"/>
      <c r="B144" s="56"/>
      <c r="C144" s="57"/>
      <c r="D144" s="57" t="s">
        <v>145</v>
      </c>
      <c r="E144" s="260" t="s">
        <v>26</v>
      </c>
      <c r="F144" s="260"/>
      <c r="G144" s="260"/>
      <c r="H144" s="202">
        <f>H146</f>
        <v>0</v>
      </c>
      <c r="I144" s="58"/>
    </row>
    <row r="145" spans="1:13">
      <c r="A145" s="29"/>
      <c r="D145" s="3"/>
      <c r="G145" s="17"/>
      <c r="H145" s="87"/>
      <c r="I145" s="35"/>
    </row>
    <row r="146" spans="1:13" s="10" customFormat="1" ht="25.5">
      <c r="B146" s="29" t="s">
        <v>326</v>
      </c>
      <c r="C146" s="32"/>
      <c r="D146" s="90" t="s">
        <v>47</v>
      </c>
      <c r="E146" s="104" t="s">
        <v>25</v>
      </c>
      <c r="F146" s="91">
        <v>0.1</v>
      </c>
      <c r="G146" s="210">
        <f>SUM(E149:E154)</f>
        <v>0</v>
      </c>
      <c r="H146" s="87">
        <f>F146*G146</f>
        <v>0</v>
      </c>
      <c r="I146" s="103"/>
      <c r="M146" s="216"/>
    </row>
    <row r="147" spans="1:13" ht="51" customHeight="1">
      <c r="D147" s="3"/>
      <c r="H147" s="87"/>
      <c r="I147" s="35"/>
    </row>
    <row r="148" spans="1:13">
      <c r="D148" s="3"/>
      <c r="H148" s="87"/>
      <c r="I148" s="35"/>
    </row>
    <row r="149" spans="1:13">
      <c r="D149" s="26" t="str">
        <f>D12</f>
        <v>1 PREDDELA</v>
      </c>
      <c r="E149" s="27">
        <f>H12</f>
        <v>0</v>
      </c>
    </row>
    <row r="150" spans="1:13">
      <c r="D150" s="26" t="str">
        <f>D32</f>
        <v>2 ZEMELJSKA DELA IN TEMELJENJE</v>
      </c>
      <c r="E150" s="27">
        <f>H32</f>
        <v>0</v>
      </c>
    </row>
    <row r="151" spans="1:13">
      <c r="D151" s="26" t="str">
        <f>D66</f>
        <v>3 MONTAŽNA DELA</v>
      </c>
      <c r="E151" s="27">
        <f>H66</f>
        <v>0</v>
      </c>
    </row>
    <row r="152" spans="1:13">
      <c r="D152" s="64" t="str">
        <f>D104</f>
        <v>5 VOZIŠČNE KONSTRUKCIJE</v>
      </c>
      <c r="E152" s="27">
        <f>H104</f>
        <v>0</v>
      </c>
    </row>
    <row r="153" spans="1:13">
      <c r="D153" s="24" t="str">
        <f>D122</f>
        <v>6 TUJE STORITVE</v>
      </c>
      <c r="E153" s="25">
        <f>H122</f>
        <v>0</v>
      </c>
    </row>
    <row r="154" spans="1:13">
      <c r="D154" s="30" t="str">
        <f>D138</f>
        <v>7 ZAKLJUČNA DELA</v>
      </c>
      <c r="E154" s="25">
        <f>H138</f>
        <v>0</v>
      </c>
    </row>
    <row r="155" spans="1:13">
      <c r="D155" s="30" t="str">
        <f>D144</f>
        <v>8 NEPREDVIDENA DELA</v>
      </c>
      <c r="E155" s="25">
        <f>H144</f>
        <v>0</v>
      </c>
    </row>
    <row r="156" spans="1:13">
      <c r="D156" s="37"/>
      <c r="E156" s="36"/>
    </row>
    <row r="157" spans="1:13">
      <c r="D157" s="54" t="s">
        <v>14</v>
      </c>
      <c r="E157" s="55">
        <f>+SUM(E149:E155)</f>
        <v>0</v>
      </c>
    </row>
    <row r="158" spans="1:13">
      <c r="D158" s="28"/>
      <c r="E158" s="49"/>
    </row>
    <row r="159" spans="1:13">
      <c r="D159" s="30" t="s">
        <v>74</v>
      </c>
      <c r="E159" s="50">
        <f>0.22*E157</f>
        <v>0</v>
      </c>
    </row>
    <row r="160" spans="1:13">
      <c r="D160" s="28"/>
      <c r="E160" s="49"/>
    </row>
    <row r="161" spans="2:9">
      <c r="D161" s="48" t="s">
        <v>15</v>
      </c>
      <c r="E161" s="51">
        <f>+SUM(E157:E159)</f>
        <v>0</v>
      </c>
    </row>
    <row r="162" spans="2:9">
      <c r="D162" s="65"/>
      <c r="E162" s="66"/>
    </row>
    <row r="163" spans="2:9">
      <c r="H163" s="146" t="s">
        <v>341</v>
      </c>
    </row>
    <row r="164" spans="2:9">
      <c r="B164" s="47"/>
      <c r="C164" s="47"/>
      <c r="D164" s="97"/>
      <c r="E164" s="97"/>
      <c r="F164" s="46"/>
      <c r="G164" s="17"/>
      <c r="H164" s="143"/>
      <c r="I164" s="97"/>
    </row>
    <row r="165" spans="2:9" ht="18" customHeight="1">
      <c r="F165" s="46"/>
      <c r="H165" s="146" t="s">
        <v>342</v>
      </c>
    </row>
  </sheetData>
  <mergeCells count="12">
    <mergeCell ref="E144:G144"/>
    <mergeCell ref="E32:G32"/>
    <mergeCell ref="F66:G66"/>
    <mergeCell ref="E104:G104"/>
    <mergeCell ref="F122:G122"/>
    <mergeCell ref="F138:G138"/>
    <mergeCell ref="F12:G12"/>
    <mergeCell ref="C3:H3"/>
    <mergeCell ref="C4:D4"/>
    <mergeCell ref="C5:F5"/>
    <mergeCell ref="C6:F6"/>
    <mergeCell ref="D8:H8"/>
  </mergeCells>
  <pageMargins left="0.78740157480314965" right="0.39370078740157483" top="0.98425196850393704" bottom="0.78740157480314965" header="0" footer="0.19685039370078741"/>
  <pageSetup paperSize="9" scale="85" orientation="landscape" r:id="rId1"/>
  <headerFooter>
    <oddFooter>&amp;CStran &amp;P od &amp;N</oddFooter>
  </headerFooter>
  <rowBreaks count="2" manualBreakCount="2">
    <brk id="21" min="1" max="8" man="1"/>
    <brk id="143" min="1"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tabColor rgb="FF92D050"/>
  </sheetPr>
  <dimension ref="A1:O145"/>
  <sheetViews>
    <sheetView showZeros="0" zoomScaleNormal="100" zoomScaleSheetLayoutView="85" workbookViewId="0">
      <pane ySplit="10" topLeftCell="A101" activePane="bottomLeft" state="frozen"/>
      <selection activeCell="I86" sqref="A1:IV65536"/>
      <selection pane="bottomLeft" activeCell="M121" sqref="M121"/>
    </sheetView>
  </sheetViews>
  <sheetFormatPr defaultRowHeight="12.75"/>
  <cols>
    <col min="1" max="1" width="9.140625" style="97"/>
    <col min="2" max="3" width="10.7109375" style="29" customWidth="1"/>
    <col min="4" max="4" width="51.140625" style="44" customWidth="1"/>
    <col min="5" max="5" width="13.7109375" style="29" customWidth="1"/>
    <col min="6" max="6" width="12.7109375" style="91" customWidth="1"/>
    <col min="7" max="7" width="15.7109375" style="33" customWidth="1"/>
    <col min="8" max="8" width="15.7109375" style="100" customWidth="1"/>
    <col min="9" max="9" width="21.7109375" style="44" customWidth="1"/>
    <col min="10" max="12" width="9.140625" style="97"/>
    <col min="13" max="13" width="45.7109375" style="213" customWidth="1"/>
    <col min="14" max="16384" width="9.140625" style="97"/>
  </cols>
  <sheetData>
    <row r="1" spans="1:13" ht="10.5" customHeight="1"/>
    <row r="2" spans="1:13" hidden="1">
      <c r="B2" s="10" t="s">
        <v>16</v>
      </c>
      <c r="C2" s="42" t="s">
        <v>91</v>
      </c>
      <c r="D2" s="98"/>
      <c r="E2" s="99"/>
      <c r="F2" s="86"/>
    </row>
    <row r="3" spans="1:13" s="101" customFormat="1" ht="15" hidden="1" customHeight="1">
      <c r="B3" s="10" t="s">
        <v>62</v>
      </c>
      <c r="C3" s="248" t="s">
        <v>89</v>
      </c>
      <c r="D3" s="248"/>
      <c r="E3" s="248"/>
      <c r="F3" s="248"/>
      <c r="G3" s="261"/>
      <c r="H3" s="261"/>
      <c r="M3" s="44"/>
    </row>
    <row r="4" spans="1:13" s="101" customFormat="1" ht="12.75" hidden="1" customHeight="1">
      <c r="B4" s="10"/>
      <c r="C4" s="248" t="s">
        <v>63</v>
      </c>
      <c r="D4" s="248"/>
      <c r="E4" s="60"/>
      <c r="F4" s="60"/>
      <c r="G4" s="102"/>
      <c r="H4" s="100"/>
      <c r="M4" s="44"/>
    </row>
    <row r="5" spans="1:13" s="101" customFormat="1" ht="12.75" hidden="1" customHeight="1">
      <c r="B5" s="10" t="s">
        <v>54</v>
      </c>
      <c r="C5" s="248" t="s">
        <v>90</v>
      </c>
      <c r="D5" s="251"/>
      <c r="E5" s="251"/>
      <c r="F5" s="251"/>
      <c r="G5" s="102"/>
      <c r="H5" s="100"/>
      <c r="M5" s="44"/>
    </row>
    <row r="6" spans="1:13" s="101" customFormat="1" hidden="1">
      <c r="B6" s="10" t="s">
        <v>17</v>
      </c>
      <c r="C6" s="252" t="s">
        <v>85</v>
      </c>
      <c r="D6" s="252"/>
      <c r="E6" s="252"/>
      <c r="F6" s="252"/>
      <c r="G6" s="102"/>
      <c r="H6" s="100"/>
      <c r="M6" s="44"/>
    </row>
    <row r="7" spans="1:13" s="101" customFormat="1" hidden="1">
      <c r="B7" s="10" t="s">
        <v>18</v>
      </c>
      <c r="C7" s="11" t="s">
        <v>230</v>
      </c>
      <c r="D7" s="11"/>
      <c r="E7" s="11"/>
      <c r="F7" s="11"/>
      <c r="G7" s="102"/>
      <c r="H7" s="100"/>
      <c r="M7" s="44"/>
    </row>
    <row r="8" spans="1:13" s="101" customFormat="1" ht="72.75" hidden="1" customHeight="1">
      <c r="C8" s="11"/>
      <c r="D8" s="262" t="s">
        <v>335</v>
      </c>
      <c r="E8" s="262"/>
      <c r="F8" s="262"/>
      <c r="G8" s="262"/>
      <c r="H8" s="262"/>
      <c r="M8" s="44"/>
    </row>
    <row r="9" spans="1:13" s="5" customFormat="1" ht="9.75" hidden="1" customHeight="1">
      <c r="B9" s="6"/>
      <c r="C9" s="6"/>
      <c r="D9" s="1"/>
      <c r="E9" s="6"/>
      <c r="F9" s="12"/>
      <c r="G9" s="15"/>
      <c r="H9" s="19"/>
      <c r="I9" s="1"/>
      <c r="M9" s="214"/>
    </row>
    <row r="10" spans="1:13" s="23" customFormat="1" ht="32.1" customHeight="1" thickBot="1">
      <c r="B10" s="59" t="s">
        <v>0</v>
      </c>
      <c r="C10" s="59" t="s">
        <v>4</v>
      </c>
      <c r="D10" s="59" t="s">
        <v>2</v>
      </c>
      <c r="E10" s="59" t="s">
        <v>5</v>
      </c>
      <c r="F10" s="59" t="s">
        <v>1</v>
      </c>
      <c r="G10" s="59" t="s">
        <v>6</v>
      </c>
      <c r="H10" s="59" t="s">
        <v>13</v>
      </c>
      <c r="I10" s="59" t="s">
        <v>3</v>
      </c>
    </row>
    <row r="11" spans="1:13" s="7" customFormat="1" ht="15">
      <c r="B11" s="8"/>
      <c r="C11" s="8"/>
      <c r="D11" s="9"/>
      <c r="E11" s="8"/>
      <c r="F11" s="13"/>
      <c r="G11" s="16"/>
      <c r="H11" s="20"/>
      <c r="I11" s="9"/>
      <c r="M11" s="215"/>
    </row>
    <row r="12" spans="1:13">
      <c r="B12" s="56"/>
      <c r="C12" s="57"/>
      <c r="D12" s="57" t="s">
        <v>7</v>
      </c>
      <c r="E12" s="57"/>
      <c r="F12" s="260" t="s">
        <v>10</v>
      </c>
      <c r="G12" s="260"/>
      <c r="H12" s="202">
        <f>SUM(H16:H28)</f>
        <v>0</v>
      </c>
      <c r="I12" s="58"/>
    </row>
    <row r="13" spans="1:13" s="88" customFormat="1">
      <c r="B13" s="34"/>
      <c r="C13" s="34"/>
      <c r="D13" s="3"/>
      <c r="E13" s="34"/>
      <c r="F13" s="86"/>
      <c r="M13" s="96"/>
    </row>
    <row r="14" spans="1:13">
      <c r="B14" s="52"/>
      <c r="C14" s="52"/>
      <c r="D14" s="52" t="s">
        <v>8</v>
      </c>
      <c r="E14" s="52"/>
      <c r="F14" s="52"/>
      <c r="G14" s="52"/>
      <c r="H14" s="52"/>
      <c r="I14" s="52"/>
    </row>
    <row r="15" spans="1:13">
      <c r="D15" s="2"/>
      <c r="G15" s="97"/>
      <c r="H15" s="88"/>
      <c r="I15" s="88"/>
    </row>
    <row r="16" spans="1:13" s="10" customFormat="1" ht="63.75">
      <c r="A16" s="103"/>
      <c r="B16" s="32" t="s">
        <v>257</v>
      </c>
      <c r="C16" s="32"/>
      <c r="D16" s="90" t="s">
        <v>166</v>
      </c>
      <c r="E16" s="104" t="s">
        <v>21</v>
      </c>
      <c r="F16" s="105">
        <v>83</v>
      </c>
      <c r="G16" s="230"/>
      <c r="H16" s="107">
        <f>F16*G16</f>
        <v>0</v>
      </c>
      <c r="I16" s="103"/>
      <c r="M16" s="216"/>
    </row>
    <row r="17" spans="1:13" s="10" customFormat="1">
      <c r="A17" s="103"/>
      <c r="B17" s="32"/>
      <c r="C17" s="32"/>
      <c r="D17" s="90"/>
      <c r="E17" s="104"/>
      <c r="F17" s="105"/>
      <c r="G17" s="230"/>
      <c r="H17" s="107"/>
      <c r="I17" s="103"/>
      <c r="M17" s="216"/>
    </row>
    <row r="18" spans="1:13" s="10" customFormat="1" ht="38.25">
      <c r="A18" s="103"/>
      <c r="B18" s="32" t="s">
        <v>258</v>
      </c>
      <c r="C18" s="32"/>
      <c r="D18" s="90" t="s">
        <v>27</v>
      </c>
      <c r="E18" s="29" t="s">
        <v>19</v>
      </c>
      <c r="F18" s="105">
        <v>13</v>
      </c>
      <c r="G18" s="230"/>
      <c r="H18" s="107">
        <f>F18*G18</f>
        <v>0</v>
      </c>
      <c r="I18" s="103"/>
      <c r="M18" s="216"/>
    </row>
    <row r="19" spans="1:13" s="10" customFormat="1">
      <c r="A19" s="103"/>
      <c r="B19" s="32"/>
      <c r="C19" s="32"/>
      <c r="D19" s="90"/>
      <c r="E19" s="29"/>
      <c r="F19" s="105"/>
      <c r="G19" s="230"/>
      <c r="H19" s="107"/>
      <c r="I19" s="103"/>
      <c r="M19" s="216"/>
    </row>
    <row r="20" spans="1:13" s="10" customFormat="1" ht="89.25">
      <c r="A20" s="103"/>
      <c r="B20" s="32" t="s">
        <v>259</v>
      </c>
      <c r="C20" s="32"/>
      <c r="D20" s="90" t="s">
        <v>167</v>
      </c>
      <c r="E20" s="104" t="s">
        <v>19</v>
      </c>
      <c r="F20" s="105">
        <v>2</v>
      </c>
      <c r="G20" s="230"/>
      <c r="H20" s="107">
        <f>F20*G20</f>
        <v>0</v>
      </c>
      <c r="I20" s="103"/>
      <c r="M20" s="216"/>
    </row>
    <row r="21" spans="1:13" s="10" customFormat="1">
      <c r="A21" s="103"/>
      <c r="B21" s="32"/>
      <c r="C21" s="32"/>
      <c r="D21" s="90"/>
      <c r="E21" s="104"/>
      <c r="F21" s="105"/>
      <c r="G21" s="106"/>
      <c r="H21" s="107"/>
      <c r="I21" s="103"/>
      <c r="M21" s="216"/>
    </row>
    <row r="22" spans="1:13" s="10" customFormat="1">
      <c r="A22" s="103"/>
      <c r="B22" s="52"/>
      <c r="C22" s="52"/>
      <c r="D22" s="52" t="s">
        <v>38</v>
      </c>
      <c r="E22" s="52"/>
      <c r="F22" s="52"/>
      <c r="G22" s="52"/>
      <c r="H22" s="52"/>
      <c r="I22" s="52"/>
      <c r="M22" s="216"/>
    </row>
    <row r="23" spans="1:13" s="10" customFormat="1">
      <c r="A23" s="103"/>
      <c r="B23" s="32"/>
      <c r="C23" s="32"/>
      <c r="D23" s="90"/>
      <c r="E23" s="104"/>
      <c r="F23" s="105"/>
      <c r="G23" s="106"/>
      <c r="H23" s="107"/>
      <c r="I23" s="103"/>
      <c r="M23" s="216"/>
    </row>
    <row r="24" spans="1:13" s="10" customFormat="1" ht="63.75">
      <c r="A24" s="103"/>
      <c r="B24" s="32" t="s">
        <v>260</v>
      </c>
      <c r="C24" s="32"/>
      <c r="D24" s="90" t="s">
        <v>168</v>
      </c>
      <c r="E24" s="29" t="s">
        <v>19</v>
      </c>
      <c r="F24" s="105">
        <v>1</v>
      </c>
      <c r="G24" s="210"/>
      <c r="H24" s="107">
        <f>F24*G24</f>
        <v>0</v>
      </c>
      <c r="I24" s="103"/>
      <c r="M24" s="216"/>
    </row>
    <row r="25" spans="1:13" s="10" customFormat="1">
      <c r="A25" s="103"/>
      <c r="B25" s="32"/>
      <c r="C25" s="32"/>
      <c r="D25" s="61"/>
      <c r="E25" s="29"/>
      <c r="F25" s="105"/>
      <c r="G25" s="210"/>
      <c r="H25" s="107"/>
      <c r="I25" s="103"/>
      <c r="M25" s="216"/>
    </row>
    <row r="26" spans="1:13" s="10" customFormat="1" ht="38.25">
      <c r="A26" s="103"/>
      <c r="B26" s="32" t="s">
        <v>261</v>
      </c>
      <c r="C26" s="32"/>
      <c r="D26" s="90" t="s">
        <v>133</v>
      </c>
      <c r="E26" s="104" t="s">
        <v>19</v>
      </c>
      <c r="F26" s="105">
        <v>1</v>
      </c>
      <c r="G26" s="210"/>
      <c r="H26" s="107">
        <f>F26*G26</f>
        <v>0</v>
      </c>
      <c r="I26" s="103"/>
      <c r="M26" s="216"/>
    </row>
    <row r="27" spans="1:13" s="10" customFormat="1">
      <c r="A27" s="103"/>
      <c r="B27" s="32"/>
      <c r="C27" s="32"/>
      <c r="D27" s="90"/>
      <c r="E27" s="104"/>
      <c r="F27" s="105"/>
      <c r="G27" s="210"/>
      <c r="H27" s="107"/>
      <c r="I27" s="103"/>
      <c r="M27" s="216"/>
    </row>
    <row r="28" spans="1:13" s="10" customFormat="1" ht="25.5">
      <c r="A28" s="103"/>
      <c r="B28" s="32" t="s">
        <v>300</v>
      </c>
      <c r="C28" s="32"/>
      <c r="D28" s="90" t="s">
        <v>215</v>
      </c>
      <c r="E28" s="104" t="s">
        <v>20</v>
      </c>
      <c r="F28" s="105">
        <v>25</v>
      </c>
      <c r="G28" s="210"/>
      <c r="H28" s="107">
        <f>F28*G28</f>
        <v>0</v>
      </c>
      <c r="I28" s="103"/>
      <c r="M28" s="216"/>
    </row>
    <row r="29" spans="1:13" s="10" customFormat="1">
      <c r="A29" s="103"/>
      <c r="B29" s="32"/>
      <c r="C29" s="32"/>
      <c r="D29" s="90"/>
      <c r="E29" s="104"/>
      <c r="F29" s="105"/>
      <c r="G29" s="210"/>
      <c r="H29" s="107"/>
      <c r="I29" s="103"/>
      <c r="M29" s="216"/>
    </row>
    <row r="30" spans="1:13">
      <c r="A30" s="110"/>
      <c r="B30" s="56"/>
      <c r="C30" s="57"/>
      <c r="D30" s="57" t="s">
        <v>9</v>
      </c>
      <c r="E30" s="260" t="s">
        <v>11</v>
      </c>
      <c r="F30" s="260"/>
      <c r="G30" s="260"/>
      <c r="H30" s="202">
        <f>+SUM(H31:H54)</f>
        <v>0</v>
      </c>
      <c r="I30" s="58"/>
    </row>
    <row r="31" spans="1:13" s="88" customFormat="1">
      <c r="A31" s="111"/>
      <c r="B31" s="112"/>
      <c r="C31" s="112"/>
      <c r="D31" s="4"/>
      <c r="E31" s="112"/>
      <c r="F31" s="86"/>
      <c r="G31" s="18"/>
      <c r="H31" s="22"/>
      <c r="I31" s="35"/>
      <c r="M31" s="96"/>
    </row>
    <row r="32" spans="1:13" s="10" customFormat="1" ht="63.75">
      <c r="B32" s="29" t="s">
        <v>262</v>
      </c>
      <c r="C32" s="32"/>
      <c r="D32" s="90" t="s">
        <v>244</v>
      </c>
      <c r="E32" s="32" t="s">
        <v>22</v>
      </c>
      <c r="F32" s="86">
        <v>100</v>
      </c>
      <c r="G32" s="210"/>
      <c r="H32" s="87">
        <f>F32*G32</f>
        <v>0</v>
      </c>
      <c r="M32" s="216"/>
    </row>
    <row r="33" spans="2:13" s="10" customFormat="1">
      <c r="B33" s="29"/>
      <c r="C33" s="32"/>
      <c r="D33" s="90"/>
      <c r="E33" s="32"/>
      <c r="F33" s="86"/>
      <c r="G33" s="210"/>
      <c r="H33" s="87"/>
      <c r="M33" s="216"/>
    </row>
    <row r="34" spans="2:13" s="10" customFormat="1" ht="63.75">
      <c r="B34" s="29" t="s">
        <v>263</v>
      </c>
      <c r="C34" s="32"/>
      <c r="D34" s="90" t="s">
        <v>247</v>
      </c>
      <c r="E34" s="32" t="s">
        <v>22</v>
      </c>
      <c r="F34" s="86">
        <v>25</v>
      </c>
      <c r="G34" s="210"/>
      <c r="H34" s="87">
        <f>F34*G34</f>
        <v>0</v>
      </c>
      <c r="M34" s="216"/>
    </row>
    <row r="35" spans="2:13" s="10" customFormat="1">
      <c r="B35" s="29"/>
      <c r="C35" s="32"/>
      <c r="D35" s="90"/>
      <c r="E35" s="32"/>
      <c r="F35" s="86"/>
      <c r="G35" s="210"/>
      <c r="H35" s="87"/>
      <c r="M35" s="216"/>
    </row>
    <row r="36" spans="2:13" s="10" customFormat="1" ht="38.25">
      <c r="B36" s="29" t="s">
        <v>264</v>
      </c>
      <c r="C36" s="32"/>
      <c r="D36" s="90" t="s">
        <v>163</v>
      </c>
      <c r="E36" s="32" t="s">
        <v>20</v>
      </c>
      <c r="F36" s="86">
        <v>14</v>
      </c>
      <c r="G36" s="210"/>
      <c r="H36" s="87">
        <f>F36*G36</f>
        <v>0</v>
      </c>
      <c r="M36" s="216"/>
    </row>
    <row r="37" spans="2:13" s="10" customFormat="1">
      <c r="B37" s="29"/>
      <c r="C37" s="32"/>
      <c r="D37" s="90"/>
      <c r="E37" s="32"/>
      <c r="F37" s="86"/>
      <c r="G37" s="210"/>
      <c r="H37" s="87"/>
      <c r="I37" s="46"/>
      <c r="M37" s="216"/>
    </row>
    <row r="38" spans="2:13" s="10" customFormat="1" ht="38.25">
      <c r="B38" s="29" t="s">
        <v>265</v>
      </c>
      <c r="C38" s="32"/>
      <c r="D38" s="90" t="s">
        <v>28</v>
      </c>
      <c r="E38" s="32" t="s">
        <v>20</v>
      </c>
      <c r="F38" s="86">
        <v>75</v>
      </c>
      <c r="G38" s="210"/>
      <c r="H38" s="87">
        <f>F38*G38</f>
        <v>0</v>
      </c>
      <c r="M38" s="216"/>
    </row>
    <row r="39" spans="2:13" s="10" customFormat="1">
      <c r="B39" s="29"/>
      <c r="C39" s="32"/>
      <c r="D39" s="90"/>
      <c r="E39" s="32"/>
      <c r="F39" s="86"/>
      <c r="G39" s="210"/>
      <c r="H39" s="87"/>
      <c r="M39" s="216"/>
    </row>
    <row r="40" spans="2:13" s="10" customFormat="1" ht="63.75">
      <c r="B40" s="29" t="s">
        <v>266</v>
      </c>
      <c r="C40" s="32"/>
      <c r="D40" s="90" t="s">
        <v>29</v>
      </c>
      <c r="E40" s="32" t="s">
        <v>22</v>
      </c>
      <c r="F40" s="86">
        <v>12</v>
      </c>
      <c r="G40" s="210"/>
      <c r="H40" s="87">
        <f>F40*G40</f>
        <v>0</v>
      </c>
      <c r="M40" s="216"/>
    </row>
    <row r="41" spans="2:13" s="10" customFormat="1">
      <c r="B41" s="29"/>
      <c r="C41" s="32"/>
      <c r="D41" s="90"/>
      <c r="E41" s="32"/>
      <c r="F41" s="86"/>
      <c r="G41" s="210"/>
      <c r="H41" s="87"/>
      <c r="M41" s="216"/>
    </row>
    <row r="42" spans="2:13" s="10" customFormat="1" ht="63.75">
      <c r="B42" s="29" t="s">
        <v>267</v>
      </c>
      <c r="C42" s="32"/>
      <c r="D42" s="90" t="s">
        <v>64</v>
      </c>
      <c r="E42" s="32" t="s">
        <v>22</v>
      </c>
      <c r="F42" s="86">
        <v>22</v>
      </c>
      <c r="G42" s="210"/>
      <c r="H42" s="87">
        <f>F42*G42</f>
        <v>0</v>
      </c>
      <c r="M42" s="216"/>
    </row>
    <row r="43" spans="2:13" s="10" customFormat="1">
      <c r="B43" s="29"/>
      <c r="C43" s="32"/>
      <c r="D43" s="90"/>
      <c r="E43" s="32"/>
      <c r="F43" s="86"/>
      <c r="G43" s="210"/>
      <c r="H43" s="87"/>
      <c r="M43" s="216"/>
    </row>
    <row r="44" spans="2:13" s="10" customFormat="1" ht="76.5">
      <c r="B44" s="29" t="s">
        <v>268</v>
      </c>
      <c r="C44" s="32"/>
      <c r="D44" s="90" t="s">
        <v>180</v>
      </c>
      <c r="E44" s="32" t="s">
        <v>22</v>
      </c>
      <c r="F44" s="86">
        <v>91</v>
      </c>
      <c r="G44" s="210"/>
      <c r="H44" s="87">
        <f>F44*G44</f>
        <v>0</v>
      </c>
      <c r="I44" s="53" t="s">
        <v>232</v>
      </c>
      <c r="M44" s="216"/>
    </row>
    <row r="45" spans="2:13" s="10" customFormat="1">
      <c r="B45" s="29"/>
      <c r="C45" s="32"/>
      <c r="D45" s="90"/>
      <c r="E45" s="32"/>
      <c r="F45" s="86"/>
      <c r="G45" s="210"/>
      <c r="H45" s="87"/>
      <c r="I45" s="53"/>
      <c r="M45" s="216"/>
    </row>
    <row r="46" spans="2:13" s="10" customFormat="1" ht="25.5">
      <c r="B46" s="29" t="s">
        <v>269</v>
      </c>
      <c r="C46" s="32"/>
      <c r="D46" s="115" t="s">
        <v>98</v>
      </c>
      <c r="E46" s="32" t="s">
        <v>97</v>
      </c>
      <c r="F46" s="86">
        <v>1</v>
      </c>
      <c r="G46" s="210"/>
      <c r="H46" s="87">
        <f>F46*G46</f>
        <v>0</v>
      </c>
      <c r="I46" s="46"/>
      <c r="M46" s="216"/>
    </row>
    <row r="47" spans="2:13" s="10" customFormat="1">
      <c r="B47" s="29"/>
      <c r="C47" s="32"/>
      <c r="D47" s="90"/>
      <c r="E47" s="32"/>
      <c r="F47" s="86"/>
      <c r="G47" s="210"/>
      <c r="H47" s="87"/>
      <c r="I47" s="53"/>
      <c r="M47" s="216"/>
    </row>
    <row r="48" spans="2:13" s="10" customFormat="1" ht="38.25">
      <c r="B48" s="29" t="s">
        <v>270</v>
      </c>
      <c r="C48" s="32"/>
      <c r="D48" s="90" t="s">
        <v>249</v>
      </c>
      <c r="E48" s="32" t="s">
        <v>22</v>
      </c>
      <c r="F48" s="86">
        <v>34</v>
      </c>
      <c r="G48" s="210"/>
      <c r="H48" s="87">
        <f>F48*G48</f>
        <v>0</v>
      </c>
      <c r="I48" s="53" t="s">
        <v>114</v>
      </c>
      <c r="M48" s="216"/>
    </row>
    <row r="49" spans="1:15" s="10" customFormat="1">
      <c r="B49" s="29"/>
      <c r="C49" s="32"/>
      <c r="D49" s="90"/>
      <c r="E49" s="32"/>
      <c r="F49" s="86"/>
      <c r="G49" s="210"/>
      <c r="H49" s="87"/>
      <c r="M49" s="216"/>
    </row>
    <row r="50" spans="1:15" s="10" customFormat="1" ht="38.25">
      <c r="B50" s="29" t="s">
        <v>271</v>
      </c>
      <c r="C50" s="32"/>
      <c r="D50" s="90" t="s">
        <v>94</v>
      </c>
      <c r="E50" s="32" t="s">
        <v>25</v>
      </c>
      <c r="F50" s="86">
        <v>4</v>
      </c>
      <c r="G50" s="210"/>
      <c r="H50" s="87">
        <f>F50*G50</f>
        <v>0</v>
      </c>
      <c r="M50" s="216"/>
    </row>
    <row r="51" spans="1:15" s="10" customFormat="1">
      <c r="B51" s="29"/>
      <c r="C51" s="32"/>
      <c r="D51" s="38"/>
      <c r="E51" s="32"/>
      <c r="F51" s="86"/>
      <c r="G51" s="210"/>
      <c r="H51" s="87"/>
      <c r="M51" s="216"/>
    </row>
    <row r="52" spans="1:15" s="10" customFormat="1" ht="51">
      <c r="B52" s="29" t="s">
        <v>272</v>
      </c>
      <c r="C52" s="32"/>
      <c r="D52" s="124" t="s">
        <v>185</v>
      </c>
      <c r="E52" s="32" t="s">
        <v>101</v>
      </c>
      <c r="F52" s="117">
        <v>1</v>
      </c>
      <c r="G52" s="210"/>
      <c r="H52" s="87">
        <f>F52*G52</f>
        <v>0</v>
      </c>
      <c r="M52" s="216"/>
    </row>
    <row r="53" spans="1:15" s="10" customFormat="1">
      <c r="B53" s="29"/>
      <c r="C53" s="32"/>
      <c r="D53" s="38"/>
      <c r="E53" s="32"/>
      <c r="F53" s="86"/>
      <c r="G53" s="210"/>
      <c r="H53" s="87"/>
      <c r="M53" s="216"/>
    </row>
    <row r="54" spans="1:15" s="10" customFormat="1" ht="25.5">
      <c r="B54" s="29" t="s">
        <v>273</v>
      </c>
      <c r="C54" s="32"/>
      <c r="D54" s="116" t="s">
        <v>40</v>
      </c>
      <c r="E54" s="32" t="s">
        <v>21</v>
      </c>
      <c r="F54" s="117">
        <f>F16</f>
        <v>83</v>
      </c>
      <c r="G54" s="210"/>
      <c r="H54" s="87">
        <f>F54*G54</f>
        <v>0</v>
      </c>
      <c r="M54" s="216"/>
    </row>
    <row r="55" spans="1:15" s="88" customFormat="1">
      <c r="A55" s="111"/>
      <c r="B55" s="112"/>
      <c r="C55" s="112"/>
      <c r="D55" s="118"/>
      <c r="E55" s="112"/>
      <c r="F55" s="119"/>
      <c r="G55" s="113"/>
      <c r="H55" s="120"/>
      <c r="I55" s="35"/>
      <c r="M55" s="96"/>
    </row>
    <row r="56" spans="1:15" s="88" customFormat="1">
      <c r="B56" s="56"/>
      <c r="C56" s="57"/>
      <c r="D56" s="57" t="s">
        <v>372</v>
      </c>
      <c r="E56" s="57"/>
      <c r="F56" s="260" t="s">
        <v>351</v>
      </c>
      <c r="G56" s="260"/>
      <c r="H56" s="202">
        <f>SUM(H58:H82)</f>
        <v>0</v>
      </c>
      <c r="I56" s="58"/>
      <c r="M56" s="96"/>
    </row>
    <row r="57" spans="1:15" s="88" customFormat="1">
      <c r="B57" s="34"/>
      <c r="C57" s="34"/>
      <c r="D57" s="3"/>
      <c r="E57" s="34"/>
      <c r="F57" s="91"/>
      <c r="G57" s="17"/>
      <c r="H57" s="87"/>
      <c r="I57" s="35"/>
      <c r="M57" s="96"/>
    </row>
    <row r="58" spans="1:15" s="88" customFormat="1" ht="51">
      <c r="B58" s="32" t="s">
        <v>275</v>
      </c>
      <c r="C58" s="32"/>
      <c r="D58" s="35" t="s">
        <v>344</v>
      </c>
      <c r="E58" s="34"/>
      <c r="F58" s="86"/>
      <c r="G58" s="210"/>
      <c r="H58" s="87"/>
      <c r="I58" s="95" t="s">
        <v>86</v>
      </c>
      <c r="K58" s="98"/>
      <c r="L58" s="98"/>
      <c r="M58" s="35"/>
      <c r="N58" s="98"/>
      <c r="O58" s="98"/>
    </row>
    <row r="59" spans="1:15" s="88" customFormat="1">
      <c r="B59" s="32"/>
      <c r="C59" s="32"/>
      <c r="D59" s="90" t="s">
        <v>68</v>
      </c>
      <c r="E59" s="34" t="s">
        <v>21</v>
      </c>
      <c r="F59" s="86">
        <f>F16</f>
        <v>83</v>
      </c>
      <c r="G59" s="210"/>
      <c r="H59" s="87">
        <f>F59*G59</f>
        <v>0</v>
      </c>
      <c r="I59" s="35"/>
      <c r="K59" s="98"/>
      <c r="L59" s="98"/>
      <c r="M59" s="35"/>
      <c r="N59" s="98"/>
      <c r="O59" s="98"/>
    </row>
    <row r="60" spans="1:15" s="88" customFormat="1">
      <c r="B60" s="34"/>
      <c r="C60" s="34"/>
      <c r="D60" s="90"/>
      <c r="E60" s="34"/>
      <c r="F60" s="91"/>
      <c r="G60" s="210"/>
      <c r="H60" s="87"/>
      <c r="I60" s="35"/>
      <c r="K60" s="98"/>
      <c r="L60" s="98"/>
      <c r="M60" s="35"/>
      <c r="N60" s="98"/>
      <c r="O60" s="98"/>
    </row>
    <row r="61" spans="1:15" s="88" customFormat="1" ht="38.25">
      <c r="B61" s="32" t="s">
        <v>276</v>
      </c>
      <c r="C61" s="32"/>
      <c r="D61" s="35" t="s">
        <v>346</v>
      </c>
      <c r="E61" s="34"/>
      <c r="F61" s="91"/>
      <c r="G61" s="210"/>
      <c r="H61" s="87"/>
      <c r="I61" s="35"/>
      <c r="K61" s="98"/>
      <c r="L61" s="98"/>
      <c r="M61" s="35"/>
      <c r="N61" s="98"/>
      <c r="O61" s="98"/>
    </row>
    <row r="62" spans="1:15" s="88" customFormat="1">
      <c r="B62" s="34"/>
      <c r="C62" s="34"/>
      <c r="D62" s="90" t="s">
        <v>115</v>
      </c>
      <c r="E62" s="34" t="s">
        <v>19</v>
      </c>
      <c r="F62" s="91">
        <v>1</v>
      </c>
      <c r="G62" s="210"/>
      <c r="H62" s="87">
        <f>F62*G62</f>
        <v>0</v>
      </c>
      <c r="I62" s="96"/>
      <c r="K62" s="98"/>
      <c r="L62" s="98"/>
      <c r="M62" s="35"/>
      <c r="N62" s="98"/>
      <c r="O62" s="98"/>
    </row>
    <row r="63" spans="1:15" s="88" customFormat="1">
      <c r="B63" s="34"/>
      <c r="C63" s="34"/>
      <c r="D63" s="35"/>
      <c r="E63" s="34"/>
      <c r="F63" s="91"/>
      <c r="G63" s="210"/>
      <c r="H63" s="87"/>
      <c r="I63" s="35"/>
      <c r="K63" s="98"/>
      <c r="L63" s="98"/>
      <c r="M63" s="35"/>
      <c r="N63" s="98"/>
      <c r="O63" s="98"/>
    </row>
    <row r="64" spans="1:15" s="88" customFormat="1" ht="25.5">
      <c r="B64" s="34"/>
      <c r="C64" s="34"/>
      <c r="D64" s="35" t="s">
        <v>59</v>
      </c>
      <c r="E64" s="34" t="s">
        <v>19</v>
      </c>
      <c r="F64" s="91">
        <v>1</v>
      </c>
      <c r="G64" s="210"/>
      <c r="H64" s="87">
        <f>F64*G64</f>
        <v>0</v>
      </c>
      <c r="I64" s="95" t="s">
        <v>86</v>
      </c>
      <c r="K64" s="98"/>
      <c r="L64" s="98"/>
      <c r="M64" s="35"/>
      <c r="N64" s="98"/>
      <c r="O64" s="98"/>
    </row>
    <row r="65" spans="2:15" s="88" customFormat="1" ht="25.5">
      <c r="B65" s="34"/>
      <c r="C65" s="34"/>
      <c r="D65" s="35" t="s">
        <v>336</v>
      </c>
      <c r="E65" s="34" t="s">
        <v>19</v>
      </c>
      <c r="F65" s="91">
        <v>1</v>
      </c>
      <c r="G65" s="210"/>
      <c r="H65" s="87">
        <f>F65*G65</f>
        <v>0</v>
      </c>
      <c r="I65" s="95" t="s">
        <v>86</v>
      </c>
      <c r="K65" s="98"/>
      <c r="L65" s="98"/>
      <c r="M65" s="35"/>
      <c r="N65" s="98"/>
      <c r="O65" s="98"/>
    </row>
    <row r="66" spans="2:15" s="88" customFormat="1">
      <c r="B66" s="34"/>
      <c r="C66" s="34"/>
      <c r="D66" s="35" t="s">
        <v>35</v>
      </c>
      <c r="E66" s="34" t="s">
        <v>19</v>
      </c>
      <c r="F66" s="91">
        <v>1</v>
      </c>
      <c r="G66" s="210"/>
      <c r="H66" s="87">
        <f>F66*G66</f>
        <v>0</v>
      </c>
      <c r="I66" s="96"/>
      <c r="K66" s="98"/>
      <c r="L66" s="98"/>
      <c r="M66" s="35"/>
      <c r="N66" s="98"/>
      <c r="O66" s="98"/>
    </row>
    <row r="67" spans="2:15" s="88" customFormat="1">
      <c r="B67" s="34"/>
      <c r="C67" s="34"/>
      <c r="D67" s="35"/>
      <c r="E67" s="34"/>
      <c r="F67" s="86"/>
      <c r="G67" s="210"/>
      <c r="H67" s="87"/>
      <c r="I67" s="35"/>
      <c r="K67" s="98"/>
      <c r="L67" s="98"/>
      <c r="M67" s="35"/>
      <c r="N67" s="98"/>
      <c r="O67" s="98"/>
    </row>
    <row r="68" spans="2:15" s="88" customFormat="1" ht="25.5">
      <c r="B68" s="34"/>
      <c r="C68" s="34"/>
      <c r="D68" s="35" t="s">
        <v>37</v>
      </c>
      <c r="E68" s="34" t="s">
        <v>19</v>
      </c>
      <c r="F68" s="86">
        <v>1</v>
      </c>
      <c r="G68" s="210"/>
      <c r="H68" s="87">
        <f>F68*G68</f>
        <v>0</v>
      </c>
      <c r="I68" s="95" t="s">
        <v>86</v>
      </c>
      <c r="K68" s="98"/>
      <c r="L68" s="98"/>
      <c r="M68" s="35"/>
      <c r="N68" s="98"/>
      <c r="O68" s="98"/>
    </row>
    <row r="69" spans="2:15" s="88" customFormat="1">
      <c r="B69" s="34"/>
      <c r="C69" s="34"/>
      <c r="D69" s="35"/>
      <c r="E69" s="34"/>
      <c r="F69" s="86"/>
      <c r="G69" s="210"/>
      <c r="H69" s="87"/>
      <c r="I69" s="35"/>
      <c r="K69" s="98"/>
      <c r="L69" s="98"/>
      <c r="M69" s="35"/>
      <c r="N69" s="98"/>
      <c r="O69" s="98"/>
    </row>
    <row r="70" spans="2:15" s="88" customFormat="1">
      <c r="B70" s="34"/>
      <c r="C70" s="34"/>
      <c r="D70" s="35" t="s">
        <v>337</v>
      </c>
      <c r="E70" s="34" t="s">
        <v>19</v>
      </c>
      <c r="F70" s="86">
        <v>1</v>
      </c>
      <c r="G70" s="210"/>
      <c r="H70" s="87">
        <f>F70*G70</f>
        <v>0</v>
      </c>
      <c r="I70" s="96"/>
      <c r="K70" s="98"/>
      <c r="L70" s="98"/>
      <c r="M70" s="35"/>
      <c r="N70" s="98"/>
      <c r="O70" s="98"/>
    </row>
    <row r="71" spans="2:15" s="88" customFormat="1">
      <c r="B71" s="34"/>
      <c r="C71" s="34"/>
      <c r="D71" s="35"/>
      <c r="E71" s="34"/>
      <c r="F71" s="86"/>
      <c r="G71" s="210"/>
      <c r="H71" s="87"/>
      <c r="I71" s="35"/>
      <c r="K71" s="98"/>
      <c r="L71" s="98"/>
      <c r="M71" s="35"/>
      <c r="N71" s="98"/>
      <c r="O71" s="98"/>
    </row>
    <row r="72" spans="2:15" s="88" customFormat="1">
      <c r="B72" s="34"/>
      <c r="C72" s="34"/>
      <c r="D72" s="35" t="s">
        <v>339</v>
      </c>
      <c r="E72" s="34" t="s">
        <v>19</v>
      </c>
      <c r="F72" s="86">
        <v>1</v>
      </c>
      <c r="G72" s="210"/>
      <c r="H72" s="87">
        <f>F72*G72</f>
        <v>0</v>
      </c>
      <c r="I72" s="96"/>
      <c r="K72" s="98"/>
      <c r="L72" s="98"/>
      <c r="M72" s="35"/>
      <c r="N72" s="98"/>
      <c r="O72" s="98"/>
    </row>
    <row r="73" spans="2:15" s="88" customFormat="1">
      <c r="B73" s="34"/>
      <c r="C73" s="34"/>
      <c r="D73" s="35" t="s">
        <v>340</v>
      </c>
      <c r="E73" s="34" t="s">
        <v>19</v>
      </c>
      <c r="F73" s="86">
        <v>2</v>
      </c>
      <c r="G73" s="210"/>
      <c r="H73" s="87">
        <f>F73*G73</f>
        <v>0</v>
      </c>
      <c r="I73" s="96"/>
      <c r="K73" s="98"/>
      <c r="L73" s="98"/>
      <c r="M73" s="35"/>
      <c r="N73" s="98"/>
      <c r="O73" s="98"/>
    </row>
    <row r="74" spans="2:15" s="88" customFormat="1">
      <c r="B74" s="34"/>
      <c r="C74" s="34"/>
      <c r="D74" s="35"/>
      <c r="E74" s="34"/>
      <c r="F74" s="91"/>
      <c r="G74" s="210"/>
      <c r="H74" s="87"/>
      <c r="I74" s="35"/>
      <c r="K74" s="98"/>
      <c r="L74" s="98"/>
      <c r="M74" s="35"/>
      <c r="N74" s="98"/>
      <c r="O74" s="98"/>
    </row>
    <row r="75" spans="2:15" s="88" customFormat="1" ht="25.5">
      <c r="B75" s="39" t="s">
        <v>277</v>
      </c>
      <c r="C75" s="39"/>
      <c r="D75" s="35" t="s">
        <v>347</v>
      </c>
      <c r="E75" s="34"/>
      <c r="F75" s="86"/>
      <c r="G75" s="210"/>
      <c r="H75" s="87"/>
      <c r="I75" s="35"/>
      <c r="K75" s="98"/>
      <c r="L75" s="98"/>
      <c r="M75" s="35"/>
      <c r="N75" s="98"/>
      <c r="O75" s="98"/>
    </row>
    <row r="76" spans="2:15" s="88" customFormat="1">
      <c r="B76" s="39"/>
      <c r="C76" s="39"/>
      <c r="D76" s="35" t="s">
        <v>338</v>
      </c>
      <c r="E76" s="34" t="s">
        <v>101</v>
      </c>
      <c r="F76" s="86">
        <v>1</v>
      </c>
      <c r="G76" s="210"/>
      <c r="H76" s="87">
        <f>SUM(F76*G76)</f>
        <v>0</v>
      </c>
      <c r="K76" s="98"/>
      <c r="L76" s="98"/>
      <c r="M76" s="35"/>
      <c r="N76" s="98"/>
      <c r="O76" s="98"/>
    </row>
    <row r="77" spans="2:15" s="88" customFormat="1">
      <c r="B77" s="39"/>
      <c r="C77" s="39"/>
      <c r="D77" s="35" t="s">
        <v>84</v>
      </c>
      <c r="E77" s="34" t="s">
        <v>101</v>
      </c>
      <c r="F77" s="86">
        <v>1</v>
      </c>
      <c r="G77" s="210"/>
      <c r="H77" s="87">
        <f>SUM(F77*G77)</f>
        <v>0</v>
      </c>
      <c r="K77" s="98"/>
      <c r="L77" s="98"/>
      <c r="M77" s="35"/>
      <c r="N77" s="98"/>
      <c r="O77" s="98"/>
    </row>
    <row r="78" spans="2:15" s="88" customFormat="1">
      <c r="B78" s="39"/>
      <c r="C78" s="39"/>
      <c r="D78" s="35"/>
      <c r="E78" s="34"/>
      <c r="F78" s="86"/>
      <c r="G78" s="210"/>
      <c r="H78" s="87"/>
      <c r="K78" s="98"/>
      <c r="L78" s="98"/>
      <c r="M78" s="35"/>
      <c r="N78" s="98"/>
      <c r="O78" s="98"/>
    </row>
    <row r="79" spans="2:15" s="88" customFormat="1" ht="51">
      <c r="B79" s="39" t="s">
        <v>278</v>
      </c>
      <c r="C79" s="39"/>
      <c r="D79" s="35" t="s">
        <v>348</v>
      </c>
      <c r="E79" s="34"/>
      <c r="F79" s="86"/>
      <c r="G79" s="210"/>
      <c r="H79" s="87"/>
      <c r="K79" s="98"/>
      <c r="L79" s="98"/>
      <c r="M79" s="35"/>
      <c r="N79" s="98"/>
      <c r="O79" s="98"/>
    </row>
    <row r="80" spans="2:15" s="88" customFormat="1">
      <c r="B80" s="39"/>
      <c r="C80" s="39"/>
      <c r="D80" s="90" t="s">
        <v>68</v>
      </c>
      <c r="E80" s="34" t="s">
        <v>19</v>
      </c>
      <c r="F80" s="86">
        <v>4</v>
      </c>
      <c r="G80" s="210"/>
      <c r="H80" s="87">
        <f>SUM(F80*G80)</f>
        <v>0</v>
      </c>
      <c r="K80" s="98"/>
      <c r="L80" s="98"/>
      <c r="M80" s="35"/>
      <c r="N80" s="98"/>
      <c r="O80" s="98"/>
    </row>
    <row r="81" spans="1:15" s="88" customFormat="1">
      <c r="B81" s="39"/>
      <c r="C81" s="39"/>
      <c r="D81" s="90"/>
      <c r="E81" s="34"/>
      <c r="F81" s="86"/>
      <c r="G81" s="210"/>
      <c r="H81" s="87"/>
      <c r="K81" s="98"/>
      <c r="L81" s="98"/>
      <c r="M81" s="35"/>
      <c r="N81" s="98"/>
      <c r="O81" s="98"/>
    </row>
    <row r="82" spans="1:15" s="88" customFormat="1" ht="38.25">
      <c r="B82" s="39" t="s">
        <v>279</v>
      </c>
      <c r="C82" s="39"/>
      <c r="D82" s="35" t="s">
        <v>349</v>
      </c>
      <c r="E82" s="81" t="s">
        <v>19</v>
      </c>
      <c r="F82" s="93">
        <v>4</v>
      </c>
      <c r="G82" s="210"/>
      <c r="H82" s="94">
        <f>F82*G82</f>
        <v>0</v>
      </c>
      <c r="I82" s="95" t="s">
        <v>88</v>
      </c>
      <c r="K82" s="98"/>
      <c r="L82" s="98"/>
      <c r="M82" s="35"/>
      <c r="N82" s="98"/>
      <c r="O82" s="98"/>
    </row>
    <row r="83" spans="1:15" s="88" customFormat="1">
      <c r="A83" s="34"/>
      <c r="B83" s="39"/>
      <c r="C83" s="39"/>
      <c r="D83" s="35"/>
      <c r="E83" s="34"/>
      <c r="F83" s="86"/>
      <c r="G83" s="210"/>
      <c r="H83" s="87"/>
      <c r="I83" s="35"/>
      <c r="K83" s="34"/>
      <c r="L83" s="34"/>
      <c r="M83" s="35"/>
      <c r="N83" s="34"/>
      <c r="O83" s="86"/>
    </row>
    <row r="84" spans="1:15" s="88" customFormat="1">
      <c r="A84" s="34"/>
      <c r="B84" s="56"/>
      <c r="C84" s="57"/>
      <c r="D84" s="57" t="s">
        <v>142</v>
      </c>
      <c r="E84" s="260" t="s">
        <v>69</v>
      </c>
      <c r="F84" s="263"/>
      <c r="G84" s="263"/>
      <c r="H84" s="202">
        <f>SUM(H85:H100)</f>
        <v>0</v>
      </c>
      <c r="I84" s="58"/>
      <c r="M84" s="96"/>
    </row>
    <row r="85" spans="1:15" s="88" customFormat="1">
      <c r="A85" s="34"/>
      <c r="B85" s="32"/>
      <c r="C85" s="32"/>
      <c r="D85" s="90"/>
      <c r="E85" s="34"/>
      <c r="F85" s="91"/>
      <c r="G85" s="33"/>
      <c r="H85" s="87"/>
      <c r="I85" s="62"/>
      <c r="M85" s="96"/>
    </row>
    <row r="86" spans="1:15" s="88" customFormat="1" ht="25.5">
      <c r="A86" s="34"/>
      <c r="B86" s="34" t="s">
        <v>290</v>
      </c>
      <c r="C86" s="122"/>
      <c r="D86" s="90" t="s">
        <v>169</v>
      </c>
      <c r="E86" s="109" t="s">
        <v>170</v>
      </c>
      <c r="F86" s="91">
        <v>2</v>
      </c>
      <c r="G86" s="232"/>
      <c r="H86" s="87">
        <f>F86*G86</f>
        <v>0</v>
      </c>
      <c r="I86" s="90"/>
      <c r="M86" s="96"/>
    </row>
    <row r="87" spans="1:15" s="88" customFormat="1">
      <c r="A87" s="34"/>
      <c r="B87" s="34"/>
      <c r="C87" s="122"/>
      <c r="D87" s="90"/>
      <c r="E87" s="109"/>
      <c r="F87" s="91"/>
      <c r="G87" s="232"/>
      <c r="H87" s="87"/>
      <c r="I87" s="90"/>
      <c r="M87" s="96"/>
    </row>
    <row r="88" spans="1:15" s="88" customFormat="1" ht="38.25">
      <c r="A88" s="34"/>
      <c r="B88" s="34" t="s">
        <v>291</v>
      </c>
      <c r="C88" s="122"/>
      <c r="D88" s="90" t="s">
        <v>171</v>
      </c>
      <c r="E88" s="109" t="s">
        <v>22</v>
      </c>
      <c r="F88" s="91">
        <f>F94*0.25</f>
        <v>6.25</v>
      </c>
      <c r="G88" s="232"/>
      <c r="H88" s="87">
        <f>F88*G88</f>
        <v>0</v>
      </c>
      <c r="I88" s="90"/>
      <c r="M88" s="96"/>
    </row>
    <row r="89" spans="1:15" s="88" customFormat="1">
      <c r="A89" s="34"/>
      <c r="B89" s="34"/>
      <c r="C89" s="122"/>
      <c r="D89" s="90"/>
      <c r="E89" s="109"/>
      <c r="F89" s="91"/>
      <c r="G89" s="232"/>
      <c r="H89" s="87"/>
      <c r="I89" s="90"/>
      <c r="M89" s="96"/>
    </row>
    <row r="90" spans="1:15" s="88" customFormat="1" ht="25.5">
      <c r="A90" s="34"/>
      <c r="B90" s="34" t="s">
        <v>292</v>
      </c>
      <c r="C90" s="122"/>
      <c r="D90" s="90" t="s">
        <v>172</v>
      </c>
      <c r="E90" s="109" t="s">
        <v>22</v>
      </c>
      <c r="F90" s="91">
        <v>19</v>
      </c>
      <c r="G90" s="232"/>
      <c r="H90" s="87">
        <f>F90*G90</f>
        <v>0</v>
      </c>
      <c r="I90" s="90"/>
      <c r="M90" s="96"/>
    </row>
    <row r="91" spans="1:15" s="88" customFormat="1">
      <c r="A91" s="34"/>
      <c r="B91" s="34"/>
      <c r="C91" s="32"/>
      <c r="D91" s="90"/>
      <c r="E91" s="34"/>
      <c r="F91" s="91"/>
      <c r="G91" s="232"/>
      <c r="H91" s="87"/>
      <c r="I91" s="90"/>
      <c r="M91" s="96"/>
    </row>
    <row r="92" spans="1:15" s="88" customFormat="1" ht="25.5">
      <c r="A92" s="34"/>
      <c r="B92" s="34" t="s">
        <v>293</v>
      </c>
      <c r="C92" s="32"/>
      <c r="D92" s="90" t="s">
        <v>134</v>
      </c>
      <c r="E92" s="34" t="s">
        <v>19</v>
      </c>
      <c r="F92" s="91">
        <v>1</v>
      </c>
      <c r="G92" s="232"/>
      <c r="H92" s="87">
        <f>F92*G92</f>
        <v>0</v>
      </c>
      <c r="I92" s="90"/>
      <c r="M92" s="96"/>
    </row>
    <row r="93" spans="1:15" s="88" customFormat="1">
      <c r="A93" s="34"/>
      <c r="B93" s="34"/>
      <c r="C93" s="32"/>
      <c r="D93" s="90"/>
      <c r="E93" s="34"/>
      <c r="F93" s="91"/>
      <c r="G93" s="33"/>
      <c r="H93" s="87"/>
      <c r="I93" s="90"/>
      <c r="M93" s="96"/>
    </row>
    <row r="94" spans="1:15" s="88" customFormat="1">
      <c r="A94" s="34"/>
      <c r="B94" s="34" t="s">
        <v>294</v>
      </c>
      <c r="C94" s="32"/>
      <c r="D94" s="90" t="s">
        <v>71</v>
      </c>
      <c r="E94" s="34" t="s">
        <v>20</v>
      </c>
      <c r="F94" s="91">
        <f>F28</f>
        <v>25</v>
      </c>
      <c r="G94" s="33"/>
      <c r="H94" s="87">
        <f>F94*G94</f>
        <v>0</v>
      </c>
      <c r="I94" s="90"/>
      <c r="M94" s="96"/>
    </row>
    <row r="95" spans="1:15" s="88" customFormat="1">
      <c r="A95" s="34"/>
      <c r="B95" s="34"/>
      <c r="C95" s="62"/>
      <c r="D95" s="62"/>
      <c r="E95" s="62"/>
      <c r="F95" s="63"/>
      <c r="G95" s="63"/>
      <c r="H95" s="63"/>
      <c r="I95" s="90"/>
      <c r="M95" s="96"/>
    </row>
    <row r="96" spans="1:15" s="88" customFormat="1" ht="38.25">
      <c r="A96" s="34"/>
      <c r="B96" s="34" t="s">
        <v>295</v>
      </c>
      <c r="C96" s="32"/>
      <c r="D96" s="90" t="s">
        <v>70</v>
      </c>
      <c r="E96" s="34" t="s">
        <v>20</v>
      </c>
      <c r="F96" s="91">
        <f>F94</f>
        <v>25</v>
      </c>
      <c r="G96" s="33"/>
      <c r="H96" s="87">
        <f>F96*G96</f>
        <v>0</v>
      </c>
      <c r="I96" s="90"/>
      <c r="M96" s="96"/>
    </row>
    <row r="97" spans="1:13" s="88" customFormat="1">
      <c r="A97" s="34"/>
      <c r="B97" s="34"/>
      <c r="C97" s="32"/>
      <c r="D97" s="90"/>
      <c r="E97" s="34"/>
      <c r="F97" s="91"/>
      <c r="G97" s="33"/>
      <c r="H97" s="87"/>
      <c r="I97" s="90"/>
      <c r="M97" s="96"/>
    </row>
    <row r="98" spans="1:13" s="88" customFormat="1" ht="51">
      <c r="A98" s="34"/>
      <c r="B98" s="34" t="s">
        <v>296</v>
      </c>
      <c r="C98" s="32"/>
      <c r="D98" s="90" t="s">
        <v>72</v>
      </c>
      <c r="E98" s="34" t="s">
        <v>20</v>
      </c>
      <c r="F98" s="91">
        <f>F96</f>
        <v>25</v>
      </c>
      <c r="G98" s="33"/>
      <c r="H98" s="87">
        <f>F98*G98</f>
        <v>0</v>
      </c>
      <c r="I98" s="90"/>
      <c r="M98" s="96"/>
    </row>
    <row r="99" spans="1:13" s="88" customFormat="1">
      <c r="A99" s="34"/>
      <c r="B99" s="34"/>
      <c r="C99" s="32"/>
      <c r="D99" s="90"/>
      <c r="E99" s="34"/>
      <c r="F99" s="91"/>
      <c r="G99" s="33"/>
      <c r="H99" s="87"/>
      <c r="I99" s="90"/>
      <c r="M99" s="96"/>
    </row>
    <row r="100" spans="1:13" s="88" customFormat="1">
      <c r="A100" s="34"/>
      <c r="B100" s="34" t="s">
        <v>318</v>
      </c>
      <c r="C100" s="32"/>
      <c r="D100" s="90" t="s">
        <v>73</v>
      </c>
      <c r="E100" s="34" t="s">
        <v>20</v>
      </c>
      <c r="F100" s="91">
        <v>41</v>
      </c>
      <c r="G100" s="33"/>
      <c r="H100" s="87">
        <f>F100*G100</f>
        <v>0</v>
      </c>
      <c r="I100" s="90"/>
      <c r="M100" s="96"/>
    </row>
    <row r="101" spans="1:13" s="88" customFormat="1">
      <c r="A101" s="34"/>
      <c r="B101" s="32"/>
      <c r="C101" s="32"/>
      <c r="D101" s="90"/>
      <c r="E101" s="34"/>
      <c r="F101" s="91"/>
      <c r="G101" s="33"/>
      <c r="H101" s="87"/>
      <c r="I101" s="62"/>
      <c r="M101" s="96"/>
    </row>
    <row r="102" spans="1:13">
      <c r="A102" s="29"/>
      <c r="B102" s="56"/>
      <c r="C102" s="57"/>
      <c r="D102" s="57" t="s">
        <v>143</v>
      </c>
      <c r="E102" s="57"/>
      <c r="F102" s="260" t="s">
        <v>12</v>
      </c>
      <c r="G102" s="260"/>
      <c r="H102" s="202">
        <f>SUM(H104:H116)</f>
        <v>0</v>
      </c>
      <c r="I102" s="58"/>
    </row>
    <row r="103" spans="1:13">
      <c r="A103" s="29"/>
      <c r="D103" s="3"/>
      <c r="G103" s="17"/>
      <c r="H103" s="21"/>
      <c r="I103" s="35"/>
    </row>
    <row r="104" spans="1:13" s="10" customFormat="1">
      <c r="B104" s="29" t="s">
        <v>297</v>
      </c>
      <c r="C104" s="32"/>
      <c r="D104" s="90" t="s">
        <v>23</v>
      </c>
      <c r="E104" s="31" t="s">
        <v>24</v>
      </c>
      <c r="F104" s="91">
        <v>15</v>
      </c>
      <c r="G104" s="210"/>
      <c r="H104" s="87">
        <f>F104*G104</f>
        <v>0</v>
      </c>
      <c r="M104" s="216"/>
    </row>
    <row r="105" spans="1:13" s="10" customFormat="1">
      <c r="B105" s="29"/>
      <c r="C105" s="32"/>
      <c r="D105" s="90"/>
      <c r="E105" s="31"/>
      <c r="F105" s="91"/>
      <c r="G105" s="210"/>
      <c r="H105" s="87"/>
      <c r="M105" s="216"/>
    </row>
    <row r="106" spans="1:13" s="10" customFormat="1">
      <c r="B106" s="29" t="s">
        <v>298</v>
      </c>
      <c r="C106" s="32"/>
      <c r="D106" s="90" t="s">
        <v>39</v>
      </c>
      <c r="E106" s="31" t="s">
        <v>24</v>
      </c>
      <c r="F106" s="91">
        <v>15</v>
      </c>
      <c r="G106" s="210"/>
      <c r="H106" s="87">
        <f>F106*G106</f>
        <v>0</v>
      </c>
      <c r="M106" s="216"/>
    </row>
    <row r="107" spans="1:13" s="204" customFormat="1">
      <c r="A107" s="221"/>
      <c r="B107" s="224"/>
      <c r="C107" s="32"/>
      <c r="D107" s="90"/>
      <c r="E107" s="31"/>
      <c r="F107" s="91"/>
      <c r="G107" s="210"/>
      <c r="H107" s="87"/>
      <c r="I107" s="92"/>
    </row>
    <row r="108" spans="1:13" s="10" customFormat="1" ht="25.5">
      <c r="B108" s="29" t="s">
        <v>320</v>
      </c>
      <c r="C108" s="32"/>
      <c r="D108" s="90" t="s">
        <v>51</v>
      </c>
      <c r="E108" s="31" t="s">
        <v>21</v>
      </c>
      <c r="F108" s="86">
        <f>F16</f>
        <v>83</v>
      </c>
      <c r="G108" s="210"/>
      <c r="H108" s="87">
        <f>F108*G108</f>
        <v>0</v>
      </c>
      <c r="M108" s="216"/>
    </row>
    <row r="109" spans="1:13" s="10" customFormat="1">
      <c r="B109" s="29"/>
      <c r="C109" s="32"/>
      <c r="D109" s="90"/>
      <c r="E109" s="31"/>
      <c r="F109" s="86"/>
      <c r="G109" s="210"/>
      <c r="H109" s="87"/>
      <c r="M109" s="216"/>
    </row>
    <row r="110" spans="1:13" s="10" customFormat="1" ht="25.5">
      <c r="B110" s="29" t="s">
        <v>321</v>
      </c>
      <c r="C110" s="32"/>
      <c r="D110" s="90" t="s">
        <v>52</v>
      </c>
      <c r="E110" s="31" t="s">
        <v>25</v>
      </c>
      <c r="F110" s="86">
        <v>1</v>
      </c>
      <c r="G110" s="210"/>
      <c r="H110" s="87">
        <f>F110*G110</f>
        <v>0</v>
      </c>
      <c r="M110" s="216"/>
    </row>
    <row r="111" spans="1:13" s="10" customFormat="1">
      <c r="B111" s="29"/>
      <c r="C111" s="32"/>
      <c r="D111" s="90"/>
      <c r="E111" s="31"/>
      <c r="F111" s="86"/>
      <c r="G111" s="210"/>
      <c r="H111" s="87"/>
      <c r="M111" s="216"/>
    </row>
    <row r="112" spans="1:13" s="10" customFormat="1" ht="25.5">
      <c r="B112" s="29" t="s">
        <v>322</v>
      </c>
      <c r="C112" s="32"/>
      <c r="D112" s="90" t="s">
        <v>48</v>
      </c>
      <c r="E112" s="31" t="s">
        <v>21</v>
      </c>
      <c r="F112" s="86">
        <f>F108</f>
        <v>83</v>
      </c>
      <c r="G112" s="210"/>
      <c r="H112" s="87">
        <f>F112*G112</f>
        <v>0</v>
      </c>
      <c r="M112" s="216"/>
    </row>
    <row r="113" spans="1:13" s="10" customFormat="1">
      <c r="B113" s="29"/>
      <c r="C113" s="32"/>
      <c r="D113" s="90"/>
      <c r="E113" s="31"/>
      <c r="F113" s="86"/>
      <c r="G113" s="210"/>
      <c r="H113" s="87"/>
      <c r="M113" s="216"/>
    </row>
    <row r="114" spans="1:13" s="10" customFormat="1" ht="38.25">
      <c r="B114" s="29" t="s">
        <v>323</v>
      </c>
      <c r="C114" s="32"/>
      <c r="D114" s="90" t="s">
        <v>53</v>
      </c>
      <c r="E114" s="31" t="s">
        <v>25</v>
      </c>
      <c r="F114" s="86">
        <v>1</v>
      </c>
      <c r="G114" s="210"/>
      <c r="H114" s="87">
        <f>F114*G114</f>
        <v>0</v>
      </c>
      <c r="M114" s="216"/>
    </row>
    <row r="115" spans="1:13" s="10" customFormat="1">
      <c r="B115" s="29"/>
      <c r="C115" s="32"/>
      <c r="D115" s="90"/>
      <c r="E115" s="31"/>
      <c r="F115" s="86"/>
      <c r="G115" s="210"/>
      <c r="H115" s="87"/>
      <c r="M115" s="216"/>
    </row>
    <row r="116" spans="1:13" s="10" customFormat="1" ht="25.5">
      <c r="B116" s="29" t="s">
        <v>324</v>
      </c>
      <c r="C116" s="32"/>
      <c r="D116" s="90" t="s">
        <v>95</v>
      </c>
      <c r="E116" s="31" t="s">
        <v>25</v>
      </c>
      <c r="F116" s="86">
        <v>1</v>
      </c>
      <c r="G116" s="210"/>
      <c r="H116" s="87">
        <f>F116*G116</f>
        <v>0</v>
      </c>
      <c r="M116" s="216"/>
    </row>
    <row r="117" spans="1:13">
      <c r="A117" s="29"/>
      <c r="D117" s="35"/>
      <c r="H117" s="87"/>
      <c r="I117" s="35"/>
    </row>
    <row r="118" spans="1:13">
      <c r="A118" s="29"/>
      <c r="B118" s="56"/>
      <c r="C118" s="57"/>
      <c r="D118" s="57" t="s">
        <v>144</v>
      </c>
      <c r="E118" s="57"/>
      <c r="F118" s="260" t="s">
        <v>46</v>
      </c>
      <c r="G118" s="260"/>
      <c r="H118" s="202">
        <f>SUM(H120:H122)</f>
        <v>0</v>
      </c>
      <c r="I118" s="58"/>
    </row>
    <row r="119" spans="1:13">
      <c r="A119" s="29"/>
      <c r="D119" s="3"/>
      <c r="G119" s="17"/>
      <c r="H119" s="87"/>
      <c r="I119" s="35"/>
    </row>
    <row r="120" spans="1:13" s="99" customFormat="1" ht="25.5">
      <c r="B120" s="34" t="s">
        <v>299</v>
      </c>
      <c r="C120" s="39"/>
      <c r="D120" s="90" t="s">
        <v>44</v>
      </c>
      <c r="E120" s="109" t="s">
        <v>20</v>
      </c>
      <c r="F120" s="86">
        <f>F122*2</f>
        <v>166</v>
      </c>
      <c r="G120" s="210"/>
      <c r="H120" s="87">
        <f>F120*G120</f>
        <v>0</v>
      </c>
      <c r="I120" s="108"/>
      <c r="M120" s="217"/>
    </row>
    <row r="121" spans="1:13" s="99" customFormat="1">
      <c r="B121" s="34"/>
      <c r="C121" s="39"/>
      <c r="D121" s="90"/>
      <c r="E121" s="109"/>
      <c r="F121" s="86"/>
      <c r="G121" s="210"/>
      <c r="H121" s="87"/>
      <c r="I121" s="108"/>
      <c r="M121" s="217"/>
    </row>
    <row r="122" spans="1:13" s="99" customFormat="1">
      <c r="B122" s="34" t="s">
        <v>325</v>
      </c>
      <c r="C122" s="39"/>
      <c r="D122" s="90" t="s">
        <v>45</v>
      </c>
      <c r="E122" s="109" t="s">
        <v>21</v>
      </c>
      <c r="F122" s="86">
        <f>F16</f>
        <v>83</v>
      </c>
      <c r="G122" s="210"/>
      <c r="H122" s="87">
        <f>F122*G122</f>
        <v>0</v>
      </c>
      <c r="I122" s="108"/>
      <c r="M122" s="217"/>
    </row>
    <row r="123" spans="1:13">
      <c r="A123" s="29"/>
      <c r="D123" s="35"/>
      <c r="H123" s="87"/>
      <c r="I123" s="35"/>
    </row>
    <row r="124" spans="1:13">
      <c r="A124" s="29"/>
      <c r="B124" s="56"/>
      <c r="C124" s="57"/>
      <c r="D124" s="57" t="s">
        <v>145</v>
      </c>
      <c r="E124" s="260" t="s">
        <v>26</v>
      </c>
      <c r="F124" s="260"/>
      <c r="G124" s="260"/>
      <c r="H124" s="202">
        <f>H126</f>
        <v>0</v>
      </c>
      <c r="I124" s="58"/>
    </row>
    <row r="125" spans="1:13">
      <c r="A125" s="29"/>
      <c r="D125" s="3"/>
      <c r="G125" s="17"/>
      <c r="H125" s="87"/>
      <c r="I125" s="35"/>
    </row>
    <row r="126" spans="1:13" s="10" customFormat="1" ht="25.5">
      <c r="B126" s="29" t="s">
        <v>326</v>
      </c>
      <c r="C126" s="32"/>
      <c r="D126" s="90" t="s">
        <v>47</v>
      </c>
      <c r="E126" s="104" t="s">
        <v>25</v>
      </c>
      <c r="F126" s="91">
        <v>0.1</v>
      </c>
      <c r="G126" s="210">
        <f>SUM(E129:E134)</f>
        <v>0</v>
      </c>
      <c r="H126" s="87">
        <f>F126*G126</f>
        <v>0</v>
      </c>
      <c r="I126" s="103"/>
      <c r="M126" s="216"/>
    </row>
    <row r="127" spans="1:13">
      <c r="D127" s="3"/>
      <c r="H127" s="87"/>
      <c r="I127" s="35"/>
    </row>
    <row r="128" spans="1:13">
      <c r="D128" s="3"/>
      <c r="H128" s="87"/>
      <c r="I128" s="35"/>
    </row>
    <row r="129" spans="2:9">
      <c r="D129" s="26" t="str">
        <f>D12</f>
        <v>1 PREDDELA</v>
      </c>
      <c r="E129" s="27">
        <f>H12</f>
        <v>0</v>
      </c>
    </row>
    <row r="130" spans="2:9">
      <c r="D130" s="26" t="str">
        <f>D30</f>
        <v>2 ZEMELJSKA DELA IN TEMELJENJE</v>
      </c>
      <c r="E130" s="27">
        <f>H30</f>
        <v>0</v>
      </c>
    </row>
    <row r="131" spans="2:9">
      <c r="D131" s="26" t="str">
        <f>D56</f>
        <v>3 MONTAŽNA DELA</v>
      </c>
      <c r="E131" s="27">
        <f>H56</f>
        <v>0</v>
      </c>
    </row>
    <row r="132" spans="2:9">
      <c r="D132" s="64" t="str">
        <f>D84</f>
        <v>5 VOZIŠČNE KONSTRUKCIJE</v>
      </c>
      <c r="E132" s="27">
        <f>H84</f>
        <v>0</v>
      </c>
    </row>
    <row r="133" spans="2:9">
      <c r="D133" s="24" t="str">
        <f>D102</f>
        <v>6 TUJE STORITVE</v>
      </c>
      <c r="E133" s="25">
        <f>H102</f>
        <v>0</v>
      </c>
    </row>
    <row r="134" spans="2:9">
      <c r="D134" s="30" t="str">
        <f>D118</f>
        <v>7 ZAKLJUČNA DELA</v>
      </c>
      <c r="E134" s="25">
        <f>H118</f>
        <v>0</v>
      </c>
    </row>
    <row r="135" spans="2:9">
      <c r="D135" s="30" t="str">
        <f>D124</f>
        <v>8 NEPREDVIDENA DELA</v>
      </c>
      <c r="E135" s="25">
        <f>H124</f>
        <v>0</v>
      </c>
    </row>
    <row r="136" spans="2:9">
      <c r="D136" s="37"/>
      <c r="E136" s="36"/>
    </row>
    <row r="137" spans="2:9">
      <c r="D137" s="54" t="s">
        <v>14</v>
      </c>
      <c r="E137" s="55">
        <f>+SUM(E129:E135)</f>
        <v>0</v>
      </c>
    </row>
    <row r="138" spans="2:9">
      <c r="D138" s="28"/>
      <c r="E138" s="49"/>
    </row>
    <row r="139" spans="2:9">
      <c r="D139" s="30" t="s">
        <v>74</v>
      </c>
      <c r="E139" s="50">
        <f>0.22*E137</f>
        <v>0</v>
      </c>
    </row>
    <row r="140" spans="2:9">
      <c r="D140" s="28"/>
      <c r="E140" s="49"/>
    </row>
    <row r="141" spans="2:9">
      <c r="D141" s="48" t="s">
        <v>15</v>
      </c>
      <c r="E141" s="51">
        <f>+SUM(E137:E139)</f>
        <v>0</v>
      </c>
    </row>
    <row r="142" spans="2:9">
      <c r="D142" s="65"/>
      <c r="E142" s="66"/>
    </row>
    <row r="143" spans="2:9">
      <c r="H143" s="146" t="s">
        <v>341</v>
      </c>
    </row>
    <row r="144" spans="2:9">
      <c r="B144" s="47"/>
      <c r="C144" s="47"/>
      <c r="D144" s="97"/>
      <c r="E144" s="97"/>
      <c r="F144" s="46"/>
      <c r="G144" s="17"/>
      <c r="H144" s="143"/>
      <c r="I144" s="97"/>
    </row>
    <row r="145" spans="6:8" ht="18" customHeight="1">
      <c r="F145" s="46"/>
      <c r="H145" s="146" t="s">
        <v>342</v>
      </c>
    </row>
  </sheetData>
  <mergeCells count="12">
    <mergeCell ref="C3:H3"/>
    <mergeCell ref="C4:D4"/>
    <mergeCell ref="C5:F5"/>
    <mergeCell ref="C6:F6"/>
    <mergeCell ref="D8:H8"/>
    <mergeCell ref="F118:G118"/>
    <mergeCell ref="E124:G124"/>
    <mergeCell ref="F12:G12"/>
    <mergeCell ref="E30:G30"/>
    <mergeCell ref="F56:G56"/>
    <mergeCell ref="E84:G84"/>
    <mergeCell ref="F102:G102"/>
  </mergeCells>
  <pageMargins left="0.78740157480314965" right="0.39370078740157483" top="0.98425196850393704" bottom="0.78740157480314965" header="0" footer="0.19685039370078741"/>
  <pageSetup paperSize="9" scale="89" orientation="landscape" r:id="rId1"/>
  <headerFooter>
    <oddFooter>&amp;CStran &amp;P od &amp;N</oddFooter>
  </headerFooter>
  <rowBreaks count="4" manualBreakCount="4">
    <brk id="21" min="1" max="8" man="1"/>
    <brk id="55" min="1" max="8" man="1"/>
    <brk id="101" min="1" max="8" man="1"/>
    <brk id="127" min="1"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tabColor rgb="FF92D050"/>
  </sheetPr>
  <dimension ref="A1:O193"/>
  <sheetViews>
    <sheetView showZeros="0" zoomScaleNormal="100" zoomScaleSheetLayoutView="55" workbookViewId="0">
      <pane ySplit="10" topLeftCell="A11" activePane="bottomLeft" state="frozen"/>
      <selection activeCell="I86" sqref="A1:IV65536"/>
      <selection pane="bottomLeft" activeCell="H174" sqref="H174"/>
    </sheetView>
  </sheetViews>
  <sheetFormatPr defaultRowHeight="12.75"/>
  <cols>
    <col min="1" max="1" width="9.140625" style="97"/>
    <col min="2" max="3" width="10.7109375" style="29" customWidth="1"/>
    <col min="4" max="4" width="51.140625" style="44" customWidth="1"/>
    <col min="5" max="5" width="13.7109375" style="29" customWidth="1"/>
    <col min="6" max="6" width="12.7109375" style="91" customWidth="1"/>
    <col min="7" max="7" width="15.7109375" style="33" customWidth="1"/>
    <col min="8" max="8" width="15.7109375" style="100" customWidth="1"/>
    <col min="9" max="9" width="21.7109375" style="44" customWidth="1"/>
    <col min="10" max="12" width="9.140625" style="97"/>
    <col min="13" max="13" width="56.85546875" style="213" customWidth="1"/>
    <col min="14" max="16384" width="9.140625" style="97"/>
  </cols>
  <sheetData>
    <row r="1" spans="1:13" ht="12" customHeight="1"/>
    <row r="2" spans="1:13" hidden="1">
      <c r="B2" s="10" t="s">
        <v>16</v>
      </c>
      <c r="C2" s="42" t="s">
        <v>91</v>
      </c>
      <c r="D2" s="98"/>
      <c r="E2" s="99"/>
      <c r="F2" s="86"/>
    </row>
    <row r="3" spans="1:13" s="101" customFormat="1" ht="15" hidden="1" customHeight="1">
      <c r="B3" s="10" t="s">
        <v>62</v>
      </c>
      <c r="C3" s="248" t="s">
        <v>89</v>
      </c>
      <c r="D3" s="248"/>
      <c r="E3" s="248"/>
      <c r="F3" s="248"/>
      <c r="G3" s="261"/>
      <c r="H3" s="261"/>
      <c r="M3" s="44"/>
    </row>
    <row r="4" spans="1:13" s="101" customFormat="1" ht="12.75" hidden="1" customHeight="1">
      <c r="B4" s="10"/>
      <c r="C4" s="248" t="s">
        <v>63</v>
      </c>
      <c r="D4" s="248"/>
      <c r="E4" s="60"/>
      <c r="F4" s="60"/>
      <c r="G4" s="102"/>
      <c r="H4" s="100"/>
      <c r="M4" s="44"/>
    </row>
    <row r="5" spans="1:13" s="101" customFormat="1" ht="12.75" hidden="1" customHeight="1">
      <c r="B5" s="10" t="s">
        <v>54</v>
      </c>
      <c r="C5" s="248" t="s">
        <v>90</v>
      </c>
      <c r="D5" s="251"/>
      <c r="E5" s="251"/>
      <c r="F5" s="251"/>
      <c r="G5" s="102"/>
      <c r="H5" s="100"/>
      <c r="M5" s="44"/>
    </row>
    <row r="6" spans="1:13" s="101" customFormat="1" hidden="1">
      <c r="B6" s="10" t="s">
        <v>17</v>
      </c>
      <c r="C6" s="252" t="s">
        <v>85</v>
      </c>
      <c r="D6" s="252"/>
      <c r="E6" s="252"/>
      <c r="F6" s="252"/>
      <c r="G6" s="102"/>
      <c r="H6" s="100"/>
      <c r="M6" s="44"/>
    </row>
    <row r="7" spans="1:13" s="101" customFormat="1" hidden="1">
      <c r="B7" s="10" t="s">
        <v>18</v>
      </c>
      <c r="C7" s="11" t="s">
        <v>230</v>
      </c>
      <c r="D7" s="11"/>
      <c r="E7" s="11"/>
      <c r="F7" s="11"/>
      <c r="G7" s="102"/>
      <c r="H7" s="100"/>
      <c r="M7" s="44"/>
    </row>
    <row r="8" spans="1:13" s="101" customFormat="1" ht="72.75" hidden="1" customHeight="1">
      <c r="C8" s="11"/>
      <c r="D8" s="262" t="s">
        <v>141</v>
      </c>
      <c r="E8" s="262"/>
      <c r="F8" s="262"/>
      <c r="G8" s="262"/>
      <c r="H8" s="262"/>
      <c r="M8" s="44"/>
    </row>
    <row r="9" spans="1:13" s="5" customFormat="1" ht="9.75" hidden="1" customHeight="1">
      <c r="B9" s="6"/>
      <c r="C9" s="6"/>
      <c r="D9" s="1"/>
      <c r="E9" s="6"/>
      <c r="F9" s="12"/>
      <c r="G9" s="15"/>
      <c r="H9" s="19"/>
      <c r="I9" s="1"/>
      <c r="M9" s="214"/>
    </row>
    <row r="10" spans="1:13" s="23" customFormat="1" ht="32.1" customHeight="1" thickBot="1">
      <c r="B10" s="59" t="s">
        <v>0</v>
      </c>
      <c r="C10" s="59" t="s">
        <v>4</v>
      </c>
      <c r="D10" s="59" t="s">
        <v>2</v>
      </c>
      <c r="E10" s="59" t="s">
        <v>5</v>
      </c>
      <c r="F10" s="59" t="s">
        <v>1</v>
      </c>
      <c r="G10" s="59" t="s">
        <v>6</v>
      </c>
      <c r="H10" s="59" t="s">
        <v>13</v>
      </c>
      <c r="I10" s="59" t="s">
        <v>3</v>
      </c>
    </row>
    <row r="11" spans="1:13" s="7" customFormat="1" ht="15">
      <c r="B11" s="8"/>
      <c r="C11" s="8"/>
      <c r="D11" s="9"/>
      <c r="E11" s="8"/>
      <c r="F11" s="13"/>
      <c r="G11" s="16"/>
      <c r="H11" s="20"/>
      <c r="I11" s="9"/>
      <c r="M11" s="215"/>
    </row>
    <row r="12" spans="1:13">
      <c r="B12" s="56"/>
      <c r="C12" s="57"/>
      <c r="D12" s="57" t="s">
        <v>7</v>
      </c>
      <c r="E12" s="57"/>
      <c r="F12" s="260" t="s">
        <v>10</v>
      </c>
      <c r="G12" s="260"/>
      <c r="H12" s="202">
        <f>SUM(H16:H30)</f>
        <v>0</v>
      </c>
      <c r="I12" s="58"/>
    </row>
    <row r="13" spans="1:13" s="88" customFormat="1">
      <c r="B13" s="34"/>
      <c r="C13" s="34"/>
      <c r="D13" s="3"/>
      <c r="E13" s="34"/>
      <c r="F13" s="86"/>
      <c r="M13" s="96"/>
    </row>
    <row r="14" spans="1:13">
      <c r="B14" s="52"/>
      <c r="C14" s="52"/>
      <c r="D14" s="52" t="s">
        <v>8</v>
      </c>
      <c r="E14" s="52"/>
      <c r="F14" s="52"/>
      <c r="G14" s="52"/>
      <c r="H14" s="52"/>
      <c r="I14" s="52"/>
    </row>
    <row r="15" spans="1:13">
      <c r="D15" s="2"/>
      <c r="G15" s="97"/>
      <c r="H15" s="88"/>
      <c r="I15" s="88"/>
    </row>
    <row r="16" spans="1:13" s="10" customFormat="1" ht="63.75">
      <c r="A16" s="103"/>
      <c r="B16" s="32" t="s">
        <v>257</v>
      </c>
      <c r="C16" s="32"/>
      <c r="D16" s="90" t="s">
        <v>166</v>
      </c>
      <c r="E16" s="104" t="s">
        <v>21</v>
      </c>
      <c r="F16" s="105">
        <v>154</v>
      </c>
      <c r="G16" s="230"/>
      <c r="H16" s="107">
        <f>F16*G16</f>
        <v>0</v>
      </c>
      <c r="I16" s="103"/>
      <c r="M16" s="216"/>
    </row>
    <row r="17" spans="1:13" s="10" customFormat="1">
      <c r="A17" s="103"/>
      <c r="B17" s="32"/>
      <c r="C17" s="32"/>
      <c r="D17" s="90"/>
      <c r="E17" s="104"/>
      <c r="F17" s="105"/>
      <c r="G17" s="230"/>
      <c r="H17" s="107"/>
      <c r="I17" s="103"/>
      <c r="M17" s="216"/>
    </row>
    <row r="18" spans="1:13" s="10" customFormat="1" ht="38.25">
      <c r="A18" s="103"/>
      <c r="B18" s="32" t="s">
        <v>258</v>
      </c>
      <c r="C18" s="32"/>
      <c r="D18" s="90" t="s">
        <v>27</v>
      </c>
      <c r="E18" s="29" t="s">
        <v>19</v>
      </c>
      <c r="F18" s="105">
        <v>14</v>
      </c>
      <c r="G18" s="230"/>
      <c r="H18" s="107">
        <f>F18*G18</f>
        <v>0</v>
      </c>
      <c r="I18" s="103"/>
      <c r="M18" s="216"/>
    </row>
    <row r="19" spans="1:13" s="10" customFormat="1">
      <c r="A19" s="103"/>
      <c r="B19" s="32"/>
      <c r="C19" s="32"/>
      <c r="D19" s="90"/>
      <c r="E19" s="29"/>
      <c r="F19" s="105"/>
      <c r="G19" s="230"/>
      <c r="H19" s="107"/>
      <c r="I19" s="103"/>
      <c r="M19" s="216"/>
    </row>
    <row r="20" spans="1:13" s="10" customFormat="1" ht="89.25">
      <c r="A20" s="103"/>
      <c r="B20" s="32" t="s">
        <v>259</v>
      </c>
      <c r="C20" s="32"/>
      <c r="D20" s="90" t="s">
        <v>167</v>
      </c>
      <c r="E20" s="104" t="s">
        <v>19</v>
      </c>
      <c r="F20" s="105">
        <v>5</v>
      </c>
      <c r="G20" s="230"/>
      <c r="H20" s="107">
        <f>F20*G20</f>
        <v>0</v>
      </c>
      <c r="I20" s="103"/>
      <c r="M20" s="216"/>
    </row>
    <row r="21" spans="1:13" s="10" customFormat="1">
      <c r="A21" s="103"/>
      <c r="B21" s="32"/>
      <c r="C21" s="32"/>
      <c r="D21" s="90"/>
      <c r="E21" s="104"/>
      <c r="F21" s="105"/>
      <c r="G21" s="106"/>
      <c r="H21" s="107"/>
      <c r="I21" s="103"/>
      <c r="M21" s="216"/>
    </row>
    <row r="22" spans="1:13" s="10" customFormat="1">
      <c r="A22" s="103"/>
      <c r="B22" s="52"/>
      <c r="C22" s="52"/>
      <c r="D22" s="52" t="s">
        <v>38</v>
      </c>
      <c r="E22" s="52"/>
      <c r="F22" s="52"/>
      <c r="G22" s="52"/>
      <c r="H22" s="52"/>
      <c r="I22" s="52"/>
      <c r="M22" s="216"/>
    </row>
    <row r="23" spans="1:13" s="10" customFormat="1">
      <c r="A23" s="103"/>
      <c r="B23" s="32"/>
      <c r="C23" s="32"/>
      <c r="D23" s="90"/>
      <c r="E23" s="104"/>
      <c r="F23" s="105"/>
      <c r="G23" s="106"/>
      <c r="H23" s="107"/>
      <c r="I23" s="103"/>
      <c r="M23" s="216"/>
    </row>
    <row r="24" spans="1:13" s="10" customFormat="1" ht="63.75">
      <c r="A24" s="103"/>
      <c r="B24" s="32" t="s">
        <v>260</v>
      </c>
      <c r="C24" s="32"/>
      <c r="D24" s="90" t="s">
        <v>168</v>
      </c>
      <c r="E24" s="29" t="s">
        <v>19</v>
      </c>
      <c r="F24" s="105">
        <v>1</v>
      </c>
      <c r="G24" s="210"/>
      <c r="H24" s="107">
        <f>F24*G24</f>
        <v>0</v>
      </c>
      <c r="I24" s="103"/>
      <c r="M24" s="216"/>
    </row>
    <row r="25" spans="1:13" s="10" customFormat="1">
      <c r="A25" s="103"/>
      <c r="B25" s="32"/>
      <c r="C25" s="32"/>
      <c r="D25" s="61"/>
      <c r="E25" s="29"/>
      <c r="F25" s="105"/>
      <c r="G25" s="210"/>
      <c r="H25" s="107"/>
      <c r="I25" s="103"/>
      <c r="M25" s="216"/>
    </row>
    <row r="26" spans="1:13" s="10" customFormat="1" ht="38.25">
      <c r="A26" s="103"/>
      <c r="B26" s="32" t="s">
        <v>261</v>
      </c>
      <c r="C26" s="32"/>
      <c r="D26" s="90" t="s">
        <v>133</v>
      </c>
      <c r="E26" s="104" t="s">
        <v>19</v>
      </c>
      <c r="F26" s="105">
        <v>1</v>
      </c>
      <c r="G26" s="210"/>
      <c r="H26" s="107">
        <f>F26*G26</f>
        <v>0</v>
      </c>
      <c r="I26" s="103"/>
      <c r="M26" s="216"/>
    </row>
    <row r="27" spans="1:13" s="10" customFormat="1">
      <c r="A27" s="103"/>
      <c r="B27" s="32"/>
      <c r="C27" s="32"/>
      <c r="D27" s="90"/>
      <c r="E27" s="104"/>
      <c r="F27" s="105"/>
      <c r="G27" s="210"/>
      <c r="H27" s="107"/>
      <c r="I27" s="103"/>
      <c r="M27" s="216"/>
    </row>
    <row r="28" spans="1:13" s="10" customFormat="1">
      <c r="A28" s="103"/>
      <c r="B28" s="32" t="s">
        <v>300</v>
      </c>
      <c r="C28" s="32"/>
      <c r="D28" s="90" t="s">
        <v>231</v>
      </c>
      <c r="E28" s="104" t="s">
        <v>21</v>
      </c>
      <c r="F28" s="105">
        <v>6</v>
      </c>
      <c r="G28" s="210"/>
      <c r="H28" s="107">
        <f>F28*G28</f>
        <v>0</v>
      </c>
      <c r="I28" s="103"/>
      <c r="M28" s="216"/>
    </row>
    <row r="29" spans="1:13" s="10" customFormat="1">
      <c r="A29" s="103"/>
      <c r="B29" s="32"/>
      <c r="C29" s="32"/>
      <c r="D29" s="90"/>
      <c r="E29" s="104"/>
      <c r="F29" s="105"/>
      <c r="G29" s="210"/>
      <c r="H29" s="107"/>
      <c r="I29" s="103"/>
      <c r="M29" s="216"/>
    </row>
    <row r="30" spans="1:13" s="10" customFormat="1" ht="25.5">
      <c r="A30" s="103"/>
      <c r="B30" s="32" t="s">
        <v>301</v>
      </c>
      <c r="C30" s="32"/>
      <c r="D30" s="90" t="s">
        <v>215</v>
      </c>
      <c r="E30" s="104" t="s">
        <v>20</v>
      </c>
      <c r="F30" s="105">
        <v>45</v>
      </c>
      <c r="G30" s="210"/>
      <c r="H30" s="107">
        <f>F30*G30</f>
        <v>0</v>
      </c>
      <c r="I30" s="103"/>
      <c r="M30" s="216"/>
    </row>
    <row r="31" spans="1:13" s="7" customFormat="1" ht="15">
      <c r="B31" s="8"/>
      <c r="C31" s="8"/>
      <c r="D31" s="9"/>
      <c r="E31" s="8"/>
      <c r="F31" s="13"/>
      <c r="G31" s="16"/>
      <c r="H31" s="20"/>
      <c r="I31" s="9"/>
      <c r="M31" s="215"/>
    </row>
    <row r="32" spans="1:13">
      <c r="A32" s="110"/>
      <c r="B32" s="56"/>
      <c r="C32" s="57"/>
      <c r="D32" s="57" t="s">
        <v>9</v>
      </c>
      <c r="E32" s="260" t="s">
        <v>11</v>
      </c>
      <c r="F32" s="260"/>
      <c r="G32" s="260"/>
      <c r="H32" s="202">
        <f>+SUM(H34:H66)</f>
        <v>0</v>
      </c>
      <c r="I32" s="58"/>
    </row>
    <row r="33" spans="1:13" s="88" customFormat="1">
      <c r="A33" s="111"/>
      <c r="B33" s="112"/>
      <c r="C33" s="112"/>
      <c r="D33" s="4"/>
      <c r="E33" s="112"/>
      <c r="F33" s="86"/>
      <c r="G33" s="18"/>
      <c r="H33" s="22"/>
      <c r="I33" s="35"/>
      <c r="M33" s="96"/>
    </row>
    <row r="34" spans="1:13" s="10" customFormat="1" ht="63.75">
      <c r="B34" s="29" t="s">
        <v>262</v>
      </c>
      <c r="C34" s="32"/>
      <c r="D34" s="90" t="s">
        <v>244</v>
      </c>
      <c r="E34" s="32" t="s">
        <v>22</v>
      </c>
      <c r="F34" s="86">
        <v>240</v>
      </c>
      <c r="G34" s="210"/>
      <c r="H34" s="87">
        <f>F34*G34</f>
        <v>0</v>
      </c>
      <c r="M34" s="216"/>
    </row>
    <row r="35" spans="1:13" s="10" customFormat="1">
      <c r="B35" s="29"/>
      <c r="C35" s="32"/>
      <c r="D35" s="90"/>
      <c r="E35" s="32"/>
      <c r="F35" s="86"/>
      <c r="G35" s="210"/>
      <c r="H35" s="87"/>
      <c r="M35" s="216"/>
    </row>
    <row r="36" spans="1:13" s="10" customFormat="1" ht="63.75">
      <c r="B36" s="29" t="s">
        <v>263</v>
      </c>
      <c r="C36" s="32"/>
      <c r="D36" s="90" t="s">
        <v>247</v>
      </c>
      <c r="E36" s="32" t="s">
        <v>22</v>
      </c>
      <c r="F36" s="86">
        <v>60</v>
      </c>
      <c r="G36" s="210"/>
      <c r="H36" s="87">
        <f>F36*G36</f>
        <v>0</v>
      </c>
      <c r="M36" s="216"/>
    </row>
    <row r="37" spans="1:13" s="10" customFormat="1">
      <c r="B37" s="29"/>
      <c r="C37" s="32"/>
      <c r="D37" s="90"/>
      <c r="E37" s="32"/>
      <c r="F37" s="86"/>
      <c r="G37" s="210"/>
      <c r="H37" s="87"/>
      <c r="M37" s="216"/>
    </row>
    <row r="38" spans="1:13" s="10" customFormat="1" ht="38.25">
      <c r="B38" s="29" t="s">
        <v>264</v>
      </c>
      <c r="C38" s="32"/>
      <c r="D38" s="90" t="s">
        <v>163</v>
      </c>
      <c r="E38" s="32" t="s">
        <v>20</v>
      </c>
      <c r="F38" s="86">
        <v>30</v>
      </c>
      <c r="G38" s="210"/>
      <c r="H38" s="87">
        <f>F38*G38</f>
        <v>0</v>
      </c>
      <c r="M38" s="216"/>
    </row>
    <row r="39" spans="1:13" s="10" customFormat="1">
      <c r="B39" s="29"/>
      <c r="C39" s="32"/>
      <c r="D39" s="90"/>
      <c r="E39" s="32"/>
      <c r="F39" s="86"/>
      <c r="G39" s="210"/>
      <c r="H39" s="87"/>
      <c r="I39" s="46"/>
      <c r="M39" s="216"/>
    </row>
    <row r="40" spans="1:13" s="10" customFormat="1" ht="38.25">
      <c r="B40" s="29" t="s">
        <v>265</v>
      </c>
      <c r="C40" s="32"/>
      <c r="D40" s="90" t="s">
        <v>28</v>
      </c>
      <c r="E40" s="32" t="s">
        <v>20</v>
      </c>
      <c r="F40" s="86">
        <v>154</v>
      </c>
      <c r="G40" s="210"/>
      <c r="H40" s="87">
        <f>F40*G40</f>
        <v>0</v>
      </c>
      <c r="M40" s="216"/>
    </row>
    <row r="41" spans="1:13" s="10" customFormat="1">
      <c r="B41" s="29"/>
      <c r="C41" s="32"/>
      <c r="D41" s="90"/>
      <c r="E41" s="32"/>
      <c r="F41" s="86"/>
      <c r="G41" s="210"/>
      <c r="H41" s="87"/>
      <c r="M41" s="216"/>
    </row>
    <row r="42" spans="1:13" s="10" customFormat="1" ht="63.75">
      <c r="B42" s="29" t="s">
        <v>266</v>
      </c>
      <c r="C42" s="32"/>
      <c r="D42" s="90" t="s">
        <v>29</v>
      </c>
      <c r="E42" s="32" t="s">
        <v>22</v>
      </c>
      <c r="F42" s="86">
        <v>24</v>
      </c>
      <c r="G42" s="210"/>
      <c r="H42" s="87">
        <f>F42*G42</f>
        <v>0</v>
      </c>
      <c r="M42" s="216"/>
    </row>
    <row r="43" spans="1:13" s="10" customFormat="1">
      <c r="B43" s="29"/>
      <c r="C43" s="32"/>
      <c r="D43" s="90"/>
      <c r="E43" s="32"/>
      <c r="F43" s="86"/>
      <c r="G43" s="210"/>
      <c r="H43" s="87"/>
      <c r="M43" s="216"/>
    </row>
    <row r="44" spans="1:13" s="10" customFormat="1" ht="63.75">
      <c r="B44" s="29" t="s">
        <v>267</v>
      </c>
      <c r="C44" s="32"/>
      <c r="D44" s="90" t="s">
        <v>64</v>
      </c>
      <c r="E44" s="32" t="s">
        <v>22</v>
      </c>
      <c r="F44" s="86">
        <v>60</v>
      </c>
      <c r="G44" s="210"/>
      <c r="H44" s="87">
        <f>F44*G44</f>
        <v>0</v>
      </c>
      <c r="M44" s="216"/>
    </row>
    <row r="45" spans="1:13" s="10" customFormat="1">
      <c r="B45" s="29"/>
      <c r="C45" s="32"/>
      <c r="D45" s="90"/>
      <c r="E45" s="32"/>
      <c r="F45" s="86"/>
      <c r="G45" s="210"/>
      <c r="H45" s="87"/>
      <c r="M45" s="216"/>
    </row>
    <row r="46" spans="1:13" s="10" customFormat="1" ht="76.5">
      <c r="B46" s="29" t="s">
        <v>268</v>
      </c>
      <c r="C46" s="32"/>
      <c r="D46" s="90" t="s">
        <v>180</v>
      </c>
      <c r="E46" s="32" t="s">
        <v>22</v>
      </c>
      <c r="F46" s="86">
        <v>85</v>
      </c>
      <c r="G46" s="210"/>
      <c r="H46" s="87">
        <f>F46*G46</f>
        <v>0</v>
      </c>
      <c r="I46" s="53" t="s">
        <v>232</v>
      </c>
      <c r="M46" s="216"/>
    </row>
    <row r="47" spans="1:13" s="10" customFormat="1">
      <c r="B47" s="29"/>
      <c r="C47" s="32"/>
      <c r="D47" s="90"/>
      <c r="E47" s="32"/>
      <c r="F47" s="86"/>
      <c r="G47" s="210"/>
      <c r="H47" s="87"/>
      <c r="I47" s="53"/>
      <c r="M47" s="216"/>
    </row>
    <row r="48" spans="1:13" s="10" customFormat="1" ht="25.5">
      <c r="B48" s="29" t="s">
        <v>269</v>
      </c>
      <c r="C48" s="32"/>
      <c r="D48" s="115" t="s">
        <v>98</v>
      </c>
      <c r="E48" s="32" t="s">
        <v>97</v>
      </c>
      <c r="F48" s="86">
        <v>5</v>
      </c>
      <c r="G48" s="210"/>
      <c r="H48" s="87">
        <f>F48*G48</f>
        <v>0</v>
      </c>
      <c r="I48" s="46"/>
      <c r="M48" s="216"/>
    </row>
    <row r="49" spans="2:13" s="10" customFormat="1">
      <c r="B49" s="29"/>
      <c r="C49" s="32"/>
      <c r="D49" s="90"/>
      <c r="E49" s="32"/>
      <c r="F49" s="86"/>
      <c r="G49" s="210"/>
      <c r="H49" s="87"/>
      <c r="I49" s="53"/>
      <c r="M49" s="216"/>
    </row>
    <row r="50" spans="2:13" s="10" customFormat="1" ht="38.25">
      <c r="B50" s="29" t="s">
        <v>270</v>
      </c>
      <c r="C50" s="32"/>
      <c r="D50" s="90" t="s">
        <v>249</v>
      </c>
      <c r="E50" s="32" t="s">
        <v>22</v>
      </c>
      <c r="F50" s="86">
        <v>195</v>
      </c>
      <c r="G50" s="210"/>
      <c r="H50" s="87">
        <f>F50*G50</f>
        <v>0</v>
      </c>
      <c r="I50" s="53" t="s">
        <v>114</v>
      </c>
      <c r="M50" s="216"/>
    </row>
    <row r="51" spans="2:13" s="10" customFormat="1">
      <c r="B51" s="29"/>
      <c r="C51" s="32"/>
      <c r="D51" s="90"/>
      <c r="E51" s="32"/>
      <c r="F51" s="86"/>
      <c r="G51" s="210"/>
      <c r="H51" s="87"/>
      <c r="M51" s="216"/>
    </row>
    <row r="52" spans="2:13" s="10" customFormat="1" ht="38.25">
      <c r="B52" s="29" t="s">
        <v>271</v>
      </c>
      <c r="C52" s="32"/>
      <c r="D52" s="90" t="s">
        <v>94</v>
      </c>
      <c r="E52" s="32" t="s">
        <v>25</v>
      </c>
      <c r="F52" s="86">
        <v>9</v>
      </c>
      <c r="G52" s="210"/>
      <c r="H52" s="87">
        <f>F52*G52</f>
        <v>0</v>
      </c>
      <c r="M52" s="216"/>
    </row>
    <row r="53" spans="2:13" s="10" customFormat="1">
      <c r="B53" s="29"/>
      <c r="C53" s="32"/>
      <c r="D53" s="90"/>
      <c r="E53" s="32"/>
      <c r="F53" s="86"/>
      <c r="G53" s="210"/>
      <c r="H53" s="87"/>
      <c r="M53" s="216"/>
    </row>
    <row r="54" spans="2:13" s="10" customFormat="1">
      <c r="B54" s="29" t="s">
        <v>272</v>
      </c>
      <c r="C54" s="32"/>
      <c r="D54" s="90" t="s">
        <v>41</v>
      </c>
      <c r="E54" s="32" t="s">
        <v>25</v>
      </c>
      <c r="F54" s="86">
        <v>1</v>
      </c>
      <c r="G54" s="231"/>
      <c r="H54" s="87">
        <f>F54*G54</f>
        <v>0</v>
      </c>
      <c r="M54" s="216"/>
    </row>
    <row r="55" spans="2:13" s="10" customFormat="1">
      <c r="B55" s="29"/>
      <c r="C55" s="32"/>
      <c r="D55" s="90"/>
      <c r="E55" s="32"/>
      <c r="F55" s="86"/>
      <c r="G55" s="231"/>
      <c r="H55" s="87"/>
      <c r="M55" s="216"/>
    </row>
    <row r="56" spans="2:13" s="10" customFormat="1">
      <c r="B56" s="29" t="s">
        <v>273</v>
      </c>
      <c r="C56" s="32"/>
      <c r="D56" s="90" t="s">
        <v>183</v>
      </c>
      <c r="E56" s="32" t="s">
        <v>25</v>
      </c>
      <c r="F56" s="86">
        <v>1</v>
      </c>
      <c r="G56" s="231"/>
      <c r="H56" s="87">
        <f>F56*G56</f>
        <v>0</v>
      </c>
      <c r="M56" s="216"/>
    </row>
    <row r="57" spans="2:13" s="10" customFormat="1">
      <c r="B57" s="29"/>
      <c r="C57" s="32"/>
      <c r="D57" s="90"/>
      <c r="E57" s="32"/>
      <c r="F57" s="86"/>
      <c r="G57" s="231"/>
      <c r="H57" s="87"/>
      <c r="M57" s="216"/>
    </row>
    <row r="58" spans="2:13" s="10" customFormat="1" ht="38.25">
      <c r="B58" s="32" t="s">
        <v>274</v>
      </c>
      <c r="C58" s="32"/>
      <c r="D58" s="90" t="s">
        <v>43</v>
      </c>
      <c r="E58" s="32" t="s">
        <v>25</v>
      </c>
      <c r="F58" s="86">
        <v>2</v>
      </c>
      <c r="G58" s="231"/>
      <c r="H58" s="87">
        <f>F58*G58</f>
        <v>0</v>
      </c>
      <c r="M58" s="216"/>
    </row>
    <row r="59" spans="2:13" s="10" customFormat="1">
      <c r="B59" s="112"/>
      <c r="C59" s="32"/>
      <c r="D59" s="90"/>
      <c r="E59" s="32"/>
      <c r="F59" s="86"/>
      <c r="G59" s="231"/>
      <c r="H59" s="87"/>
      <c r="M59" s="216"/>
    </row>
    <row r="60" spans="2:13" s="10" customFormat="1" ht="38.25">
      <c r="B60" s="29" t="s">
        <v>303</v>
      </c>
      <c r="C60" s="32"/>
      <c r="D60" s="38" t="s">
        <v>42</v>
      </c>
      <c r="E60" s="32" t="s">
        <v>25</v>
      </c>
      <c r="F60" s="86">
        <v>2</v>
      </c>
      <c r="G60" s="231"/>
      <c r="H60" s="87">
        <f>F60*G60</f>
        <v>0</v>
      </c>
      <c r="M60" s="216"/>
    </row>
    <row r="61" spans="2:13" s="10" customFormat="1">
      <c r="B61" s="29"/>
      <c r="C61" s="32"/>
      <c r="D61" s="38"/>
      <c r="E61" s="32"/>
      <c r="F61" s="86"/>
      <c r="G61" s="231"/>
      <c r="H61" s="87"/>
      <c r="M61" s="216"/>
    </row>
    <row r="62" spans="2:13" s="10" customFormat="1" ht="25.5">
      <c r="B62" s="29" t="s">
        <v>304</v>
      </c>
      <c r="C62" s="32"/>
      <c r="D62" s="116" t="s">
        <v>40</v>
      </c>
      <c r="E62" s="32" t="s">
        <v>21</v>
      </c>
      <c r="F62" s="117">
        <f>F16</f>
        <v>154</v>
      </c>
      <c r="G62" s="232"/>
      <c r="H62" s="87">
        <f>F62*G62</f>
        <v>0</v>
      </c>
      <c r="M62" s="216"/>
    </row>
    <row r="63" spans="2:13" s="10" customFormat="1">
      <c r="B63" s="29"/>
      <c r="C63" s="32"/>
      <c r="D63" s="38"/>
      <c r="E63" s="32"/>
      <c r="F63" s="86"/>
      <c r="G63" s="231"/>
      <c r="H63" s="87"/>
      <c r="M63" s="216"/>
    </row>
    <row r="64" spans="2:13" s="10" customFormat="1" ht="51">
      <c r="B64" s="29" t="s">
        <v>305</v>
      </c>
      <c r="C64" s="32"/>
      <c r="D64" s="116" t="s">
        <v>184</v>
      </c>
      <c r="E64" s="32" t="s">
        <v>101</v>
      </c>
      <c r="F64" s="117">
        <v>1</v>
      </c>
      <c r="G64" s="232"/>
      <c r="H64" s="87">
        <f>F64*G64</f>
        <v>0</v>
      </c>
      <c r="M64" s="216"/>
    </row>
    <row r="65" spans="1:15" s="10" customFormat="1">
      <c r="B65" s="29"/>
      <c r="C65" s="32"/>
      <c r="D65" s="38"/>
      <c r="E65" s="32"/>
      <c r="F65" s="86"/>
      <c r="G65" s="231"/>
      <c r="H65" s="87"/>
      <c r="M65" s="216"/>
    </row>
    <row r="66" spans="1:15" s="10" customFormat="1" ht="51">
      <c r="B66" s="29" t="s">
        <v>306</v>
      </c>
      <c r="C66" s="32"/>
      <c r="D66" s="124" t="s">
        <v>185</v>
      </c>
      <c r="E66" s="32" t="s">
        <v>101</v>
      </c>
      <c r="F66" s="117">
        <v>2</v>
      </c>
      <c r="G66" s="232"/>
      <c r="H66" s="87">
        <f>F66*G66</f>
        <v>0</v>
      </c>
      <c r="M66" s="216"/>
    </row>
    <row r="67" spans="1:15" s="10" customFormat="1">
      <c r="B67" s="29"/>
      <c r="C67" s="32"/>
      <c r="D67" s="124"/>
      <c r="E67" s="32"/>
      <c r="F67" s="117"/>
      <c r="G67" s="33"/>
      <c r="H67" s="87"/>
      <c r="M67" s="216"/>
    </row>
    <row r="68" spans="1:15" s="88" customFormat="1">
      <c r="A68" s="111"/>
      <c r="B68" s="56"/>
      <c r="C68" s="57"/>
      <c r="D68" s="57" t="s">
        <v>99</v>
      </c>
      <c r="E68" s="57"/>
      <c r="F68" s="260" t="s">
        <v>100</v>
      </c>
      <c r="G68" s="260"/>
      <c r="H68" s="202">
        <f>SUM(H69:H70)</f>
        <v>0</v>
      </c>
      <c r="I68" s="58"/>
      <c r="M68" s="96"/>
    </row>
    <row r="69" spans="1:15" s="88" customFormat="1">
      <c r="A69" s="111"/>
      <c r="B69" s="112"/>
      <c r="C69" s="112"/>
      <c r="D69" s="118"/>
      <c r="E69" s="112"/>
      <c r="F69" s="119"/>
      <c r="G69" s="113"/>
      <c r="H69" s="120"/>
      <c r="I69" s="35"/>
      <c r="M69" s="96"/>
    </row>
    <row r="70" spans="1:15" s="88" customFormat="1" ht="81.75" customHeight="1">
      <c r="A70" s="111"/>
      <c r="B70" s="32" t="s">
        <v>275</v>
      </c>
      <c r="C70" s="112"/>
      <c r="D70" s="125" t="s">
        <v>113</v>
      </c>
      <c r="E70" s="82" t="s">
        <v>101</v>
      </c>
      <c r="F70" s="123">
        <v>1</v>
      </c>
      <c r="G70" s="210"/>
      <c r="H70" s="114">
        <f>F70*G70</f>
        <v>0</v>
      </c>
      <c r="I70" s="83" t="s">
        <v>102</v>
      </c>
      <c r="M70" s="96"/>
    </row>
    <row r="71" spans="1:15" s="88" customFormat="1">
      <c r="A71" s="111"/>
      <c r="B71" s="112"/>
      <c r="C71" s="112"/>
      <c r="D71" s="118"/>
      <c r="E71" s="112"/>
      <c r="F71" s="119"/>
      <c r="G71" s="113"/>
      <c r="H71" s="120"/>
      <c r="I71" s="35"/>
      <c r="M71" s="96"/>
    </row>
    <row r="72" spans="1:15" s="88" customFormat="1">
      <c r="B72" s="56"/>
      <c r="C72" s="57"/>
      <c r="D72" s="57" t="s">
        <v>364</v>
      </c>
      <c r="E72" s="57"/>
      <c r="F72" s="260" t="s">
        <v>351</v>
      </c>
      <c r="G72" s="260"/>
      <c r="H72" s="202">
        <f>SUM(H74:H125)</f>
        <v>0</v>
      </c>
      <c r="I72" s="58"/>
      <c r="M72" s="96"/>
    </row>
    <row r="73" spans="1:15" s="88" customFormat="1">
      <c r="B73" s="34"/>
      <c r="C73" s="34"/>
      <c r="D73" s="3"/>
      <c r="E73" s="34"/>
      <c r="F73" s="91"/>
      <c r="G73" s="17"/>
      <c r="H73" s="87"/>
      <c r="I73" s="35"/>
      <c r="M73" s="96"/>
    </row>
    <row r="74" spans="1:15" s="88" customFormat="1" ht="51">
      <c r="B74" s="32" t="s">
        <v>282</v>
      </c>
      <c r="C74" s="32"/>
      <c r="D74" s="35" t="s">
        <v>344</v>
      </c>
      <c r="E74" s="34"/>
      <c r="F74" s="86"/>
      <c r="G74" s="210"/>
      <c r="H74" s="87"/>
      <c r="I74" s="95" t="s">
        <v>86</v>
      </c>
      <c r="K74" s="98"/>
      <c r="L74" s="98"/>
      <c r="M74" s="35"/>
      <c r="N74" s="98"/>
      <c r="O74" s="98"/>
    </row>
    <row r="75" spans="1:15" s="88" customFormat="1">
      <c r="B75" s="32"/>
      <c r="C75" s="32"/>
      <c r="D75" s="90" t="s">
        <v>68</v>
      </c>
      <c r="E75" s="34" t="s">
        <v>21</v>
      </c>
      <c r="F75" s="86">
        <f>F16</f>
        <v>154</v>
      </c>
      <c r="G75" s="41"/>
      <c r="H75" s="87">
        <f>F75*G75</f>
        <v>0</v>
      </c>
      <c r="I75" s="35"/>
      <c r="K75" s="98"/>
      <c r="L75" s="98"/>
      <c r="M75" s="35"/>
      <c r="N75" s="98"/>
      <c r="O75" s="98"/>
    </row>
    <row r="76" spans="1:15" s="88" customFormat="1">
      <c r="B76" s="34"/>
      <c r="C76" s="34"/>
      <c r="D76" s="3"/>
      <c r="E76" s="34"/>
      <c r="F76" s="86"/>
      <c r="G76" s="237"/>
      <c r="H76" s="87"/>
      <c r="I76" s="35"/>
      <c r="K76" s="98"/>
      <c r="L76" s="98"/>
      <c r="M76" s="35"/>
      <c r="N76" s="98"/>
      <c r="O76" s="98"/>
    </row>
    <row r="77" spans="1:15" s="88" customFormat="1" ht="51">
      <c r="B77" s="32" t="s">
        <v>283</v>
      </c>
      <c r="C77" s="32"/>
      <c r="D77" s="35" t="s">
        <v>345</v>
      </c>
      <c r="E77" s="34"/>
      <c r="F77" s="86"/>
      <c r="G77" s="237"/>
      <c r="H77" s="87"/>
      <c r="I77" s="35"/>
      <c r="K77" s="98"/>
      <c r="L77" s="98"/>
      <c r="M77" s="35"/>
      <c r="N77" s="98"/>
      <c r="O77" s="98"/>
    </row>
    <row r="78" spans="1:15" s="88" customFormat="1">
      <c r="B78" s="32"/>
      <c r="C78" s="32"/>
      <c r="D78" s="90" t="s">
        <v>121</v>
      </c>
      <c r="E78" s="34" t="s">
        <v>19</v>
      </c>
      <c r="F78" s="91">
        <v>1</v>
      </c>
      <c r="G78" s="33"/>
      <c r="H78" s="87">
        <f>F78*G78</f>
        <v>0</v>
      </c>
      <c r="I78" s="35" t="s">
        <v>118</v>
      </c>
      <c r="K78" s="98"/>
      <c r="L78" s="98"/>
      <c r="M78" s="35"/>
      <c r="N78" s="98"/>
      <c r="O78" s="98"/>
    </row>
    <row r="79" spans="1:15" s="88" customFormat="1" ht="38.25">
      <c r="B79" s="32"/>
      <c r="C79" s="32"/>
      <c r="D79" s="90" t="s">
        <v>31</v>
      </c>
      <c r="E79" s="34" t="s">
        <v>19</v>
      </c>
      <c r="F79" s="91">
        <v>2</v>
      </c>
      <c r="G79" s="33"/>
      <c r="H79" s="87">
        <f>F79*G79</f>
        <v>0</v>
      </c>
      <c r="I79" s="35" t="s">
        <v>181</v>
      </c>
      <c r="K79" s="98"/>
      <c r="L79" s="98"/>
      <c r="M79" s="35"/>
      <c r="N79" s="98"/>
      <c r="O79" s="98"/>
    </row>
    <row r="80" spans="1:15" s="88" customFormat="1">
      <c r="B80" s="32"/>
      <c r="C80" s="32"/>
      <c r="D80" s="90" t="s">
        <v>31</v>
      </c>
      <c r="E80" s="34" t="s">
        <v>19</v>
      </c>
      <c r="F80" s="91">
        <v>1</v>
      </c>
      <c r="G80" s="33"/>
      <c r="H80" s="87">
        <f>F80*G80</f>
        <v>0</v>
      </c>
      <c r="I80" s="35" t="s">
        <v>118</v>
      </c>
      <c r="K80" s="98"/>
      <c r="L80" s="98"/>
      <c r="M80" s="35"/>
      <c r="N80" s="98"/>
      <c r="O80" s="98"/>
    </row>
    <row r="81" spans="2:15" s="88" customFormat="1">
      <c r="B81" s="32"/>
      <c r="C81" s="32"/>
      <c r="D81" s="90" t="s">
        <v>30</v>
      </c>
      <c r="E81" s="34" t="s">
        <v>19</v>
      </c>
      <c r="F81" s="91">
        <v>1</v>
      </c>
      <c r="G81" s="33"/>
      <c r="H81" s="87">
        <f>F81*G81</f>
        <v>0</v>
      </c>
      <c r="I81" s="35" t="s">
        <v>118</v>
      </c>
      <c r="K81" s="98"/>
      <c r="L81" s="98"/>
      <c r="M81" s="35"/>
      <c r="N81" s="98"/>
      <c r="O81" s="98"/>
    </row>
    <row r="82" spans="2:15" s="88" customFormat="1">
      <c r="B82" s="34"/>
      <c r="C82" s="34"/>
      <c r="D82" s="90"/>
      <c r="E82" s="34"/>
      <c r="F82" s="86"/>
      <c r="G82" s="41"/>
      <c r="H82" s="87"/>
      <c r="I82" s="35"/>
      <c r="K82" s="98"/>
      <c r="L82" s="98"/>
      <c r="M82" s="35"/>
      <c r="N82" s="98"/>
      <c r="O82" s="98"/>
    </row>
    <row r="83" spans="2:15" s="88" customFormat="1">
      <c r="B83" s="34"/>
      <c r="C83" s="34"/>
      <c r="D83" s="90" t="s">
        <v>33</v>
      </c>
      <c r="E83" s="34" t="s">
        <v>32</v>
      </c>
      <c r="F83" s="86">
        <v>1</v>
      </c>
      <c r="G83" s="41"/>
      <c r="H83" s="87">
        <f>F83*G83</f>
        <v>0</v>
      </c>
      <c r="I83" s="35" t="s">
        <v>164</v>
      </c>
      <c r="K83" s="98"/>
      <c r="L83" s="98"/>
      <c r="M83" s="35"/>
      <c r="N83" s="98"/>
      <c r="O83" s="98"/>
    </row>
    <row r="84" spans="2:15" s="88" customFormat="1">
      <c r="B84" s="34"/>
      <c r="C84" s="34"/>
      <c r="D84" s="90"/>
      <c r="E84" s="34"/>
      <c r="F84" s="86"/>
      <c r="G84" s="41"/>
      <c r="H84" s="87"/>
      <c r="I84" s="35"/>
      <c r="K84" s="98"/>
      <c r="L84" s="98"/>
      <c r="M84" s="35"/>
      <c r="N84" s="98"/>
      <c r="O84" s="98"/>
    </row>
    <row r="85" spans="2:15" s="88" customFormat="1">
      <c r="B85" s="34"/>
      <c r="C85" s="34"/>
      <c r="D85" s="90" t="s">
        <v>49</v>
      </c>
      <c r="E85" s="34" t="s">
        <v>32</v>
      </c>
      <c r="F85" s="86">
        <v>1</v>
      </c>
      <c r="G85" s="41"/>
      <c r="H85" s="87">
        <f>F85*G85</f>
        <v>0</v>
      </c>
      <c r="I85" s="35" t="s">
        <v>182</v>
      </c>
      <c r="K85" s="98"/>
      <c r="L85" s="98"/>
      <c r="M85" s="35"/>
      <c r="N85" s="98"/>
      <c r="O85" s="98"/>
    </row>
    <row r="86" spans="2:15" s="88" customFormat="1">
      <c r="B86" s="34"/>
      <c r="C86" s="34"/>
      <c r="D86" s="90"/>
      <c r="E86" s="34"/>
      <c r="F86" s="86"/>
      <c r="G86" s="41"/>
      <c r="H86" s="87"/>
      <c r="I86" s="35"/>
      <c r="K86" s="98"/>
      <c r="L86" s="98"/>
      <c r="M86" s="35"/>
      <c r="N86" s="98"/>
      <c r="O86" s="98"/>
    </row>
    <row r="87" spans="2:15" s="88" customFormat="1" ht="51">
      <c r="B87" s="34"/>
      <c r="C87" s="34"/>
      <c r="D87" s="121" t="s">
        <v>165</v>
      </c>
      <c r="E87" s="34" t="s">
        <v>32</v>
      </c>
      <c r="F87" s="86">
        <v>1</v>
      </c>
      <c r="G87" s="41"/>
      <c r="H87" s="87">
        <f>F87*G87</f>
        <v>0</v>
      </c>
      <c r="I87" s="35"/>
      <c r="K87" s="98"/>
      <c r="L87" s="98"/>
      <c r="M87" s="35"/>
      <c r="N87" s="98"/>
      <c r="O87" s="98"/>
    </row>
    <row r="88" spans="2:15" s="88" customFormat="1">
      <c r="B88" s="34"/>
      <c r="C88" s="34"/>
      <c r="D88" s="90"/>
      <c r="E88" s="34"/>
      <c r="F88" s="91"/>
      <c r="G88" s="17"/>
      <c r="H88" s="87"/>
      <c r="I88" s="35"/>
      <c r="K88" s="98"/>
      <c r="L88" s="98"/>
      <c r="M88" s="35"/>
      <c r="N88" s="98"/>
      <c r="O88" s="98"/>
    </row>
    <row r="89" spans="2:15" s="88" customFormat="1" ht="38.25">
      <c r="B89" s="32" t="s">
        <v>284</v>
      </c>
      <c r="C89" s="32"/>
      <c r="D89" s="35" t="s">
        <v>346</v>
      </c>
      <c r="E89" s="34"/>
      <c r="F89" s="91"/>
      <c r="G89" s="17"/>
      <c r="H89" s="87"/>
      <c r="I89" s="35"/>
      <c r="K89" s="98"/>
      <c r="L89" s="98"/>
      <c r="M89" s="35"/>
      <c r="N89" s="98"/>
      <c r="O89" s="98"/>
    </row>
    <row r="90" spans="2:15" s="88" customFormat="1">
      <c r="B90" s="34"/>
      <c r="C90" s="34"/>
      <c r="D90" s="90" t="s">
        <v>81</v>
      </c>
      <c r="E90" s="34" t="s">
        <v>19</v>
      </c>
      <c r="F90" s="91">
        <v>1</v>
      </c>
      <c r="G90" s="33"/>
      <c r="H90" s="87">
        <f>F90*G90</f>
        <v>0</v>
      </c>
      <c r="I90" s="35"/>
      <c r="K90" s="98"/>
      <c r="L90" s="98"/>
      <c r="M90" s="35"/>
      <c r="N90" s="98"/>
      <c r="O90" s="98"/>
    </row>
    <row r="91" spans="2:15" s="88" customFormat="1">
      <c r="B91" s="34"/>
      <c r="C91" s="34"/>
      <c r="D91" s="90" t="s">
        <v>65</v>
      </c>
      <c r="E91" s="34" t="s">
        <v>19</v>
      </c>
      <c r="F91" s="91">
        <v>3</v>
      </c>
      <c r="G91" s="33"/>
      <c r="H91" s="87">
        <f>F91*G91</f>
        <v>0</v>
      </c>
      <c r="I91" s="35"/>
      <c r="K91" s="98"/>
      <c r="L91" s="98"/>
      <c r="M91" s="35"/>
      <c r="N91" s="98"/>
      <c r="O91" s="98"/>
    </row>
    <row r="92" spans="2:15" s="88" customFormat="1">
      <c r="B92" s="34"/>
      <c r="C92" s="34"/>
      <c r="D92" s="35"/>
      <c r="E92" s="34"/>
      <c r="F92" s="91"/>
      <c r="G92" s="33"/>
      <c r="H92" s="87"/>
      <c r="I92" s="35"/>
      <c r="K92" s="98"/>
      <c r="L92" s="98"/>
      <c r="M92" s="35"/>
      <c r="N92" s="98"/>
      <c r="O92" s="98"/>
    </row>
    <row r="93" spans="2:15" s="88" customFormat="1" ht="25.5">
      <c r="B93" s="34"/>
      <c r="C93" s="34"/>
      <c r="D93" s="35" t="s">
        <v>59</v>
      </c>
      <c r="E93" s="34" t="s">
        <v>19</v>
      </c>
      <c r="F93" s="91">
        <v>1</v>
      </c>
      <c r="G93" s="33"/>
      <c r="H93" s="87">
        <f>F93*G93</f>
        <v>0</v>
      </c>
      <c r="I93" s="95" t="s">
        <v>86</v>
      </c>
      <c r="K93" s="98"/>
      <c r="L93" s="98"/>
      <c r="M93" s="35"/>
      <c r="N93" s="98"/>
      <c r="O93" s="98"/>
    </row>
    <row r="94" spans="2:15" s="88" customFormat="1" ht="25.5">
      <c r="B94" s="34"/>
      <c r="C94" s="34"/>
      <c r="D94" s="35" t="s">
        <v>60</v>
      </c>
      <c r="E94" s="34" t="s">
        <v>19</v>
      </c>
      <c r="F94" s="91">
        <v>1</v>
      </c>
      <c r="G94" s="33"/>
      <c r="H94" s="87">
        <f>F94*G94</f>
        <v>0</v>
      </c>
      <c r="I94" s="95" t="s">
        <v>86</v>
      </c>
      <c r="K94" s="98"/>
      <c r="L94" s="98"/>
      <c r="M94" s="35"/>
      <c r="N94" s="98"/>
      <c r="O94" s="98"/>
    </row>
    <row r="95" spans="2:15" s="88" customFormat="1" ht="25.5">
      <c r="B95" s="34"/>
      <c r="C95" s="34"/>
      <c r="D95" s="35" t="s">
        <v>139</v>
      </c>
      <c r="E95" s="34" t="s">
        <v>19</v>
      </c>
      <c r="F95" s="91">
        <v>1</v>
      </c>
      <c r="G95" s="33"/>
      <c r="H95" s="87">
        <f>F95*G95</f>
        <v>0</v>
      </c>
      <c r="I95" s="95" t="s">
        <v>86</v>
      </c>
      <c r="K95" s="98"/>
      <c r="L95" s="98"/>
      <c r="M95" s="35"/>
      <c r="N95" s="98"/>
      <c r="O95" s="98"/>
    </row>
    <row r="96" spans="2:15" s="88" customFormat="1">
      <c r="B96" s="34"/>
      <c r="C96" s="34"/>
      <c r="D96" s="35"/>
      <c r="E96" s="34"/>
      <c r="F96" s="91"/>
      <c r="G96" s="33"/>
      <c r="H96" s="87"/>
      <c r="I96" s="35"/>
      <c r="K96" s="98"/>
      <c r="L96" s="98"/>
      <c r="M96" s="35"/>
      <c r="N96" s="98"/>
      <c r="O96" s="98"/>
    </row>
    <row r="97" spans="2:15" s="88" customFormat="1">
      <c r="B97" s="34"/>
      <c r="C97" s="34"/>
      <c r="D97" s="35" t="s">
        <v>34</v>
      </c>
      <c r="E97" s="34" t="s">
        <v>19</v>
      </c>
      <c r="F97" s="91">
        <v>2</v>
      </c>
      <c r="G97" s="33"/>
      <c r="H97" s="87">
        <f>F97*G97</f>
        <v>0</v>
      </c>
      <c r="I97" s="35"/>
      <c r="K97" s="98"/>
      <c r="L97" s="98"/>
      <c r="M97" s="35"/>
      <c r="N97" s="98"/>
      <c r="O97" s="98"/>
    </row>
    <row r="98" spans="2:15" s="88" customFormat="1">
      <c r="B98" s="34"/>
      <c r="C98" s="34"/>
      <c r="D98" s="35"/>
      <c r="E98" s="34"/>
      <c r="F98" s="91"/>
      <c r="G98" s="33"/>
      <c r="H98" s="87"/>
      <c r="I98" s="35"/>
      <c r="K98" s="98"/>
      <c r="L98" s="98"/>
      <c r="M98" s="35"/>
      <c r="N98" s="98"/>
      <c r="O98" s="98"/>
    </row>
    <row r="99" spans="2:15" s="88" customFormat="1">
      <c r="B99" s="34"/>
      <c r="C99" s="34"/>
      <c r="D99" s="35" t="s">
        <v>35</v>
      </c>
      <c r="E99" s="34" t="s">
        <v>19</v>
      </c>
      <c r="F99" s="86">
        <v>4</v>
      </c>
      <c r="G99" s="41"/>
      <c r="H99" s="87">
        <f>F99*G99</f>
        <v>0</v>
      </c>
      <c r="I99" s="96"/>
      <c r="K99" s="98"/>
      <c r="L99" s="98"/>
      <c r="M99" s="35"/>
      <c r="N99" s="98"/>
      <c r="O99" s="98"/>
    </row>
    <row r="100" spans="2:15" s="88" customFormat="1">
      <c r="B100" s="34"/>
      <c r="C100" s="34"/>
      <c r="D100" s="35"/>
      <c r="E100" s="34"/>
      <c r="F100" s="91"/>
      <c r="G100" s="233"/>
      <c r="H100" s="87"/>
      <c r="I100" s="35"/>
      <c r="K100" s="98"/>
      <c r="L100" s="98"/>
      <c r="M100" s="35"/>
      <c r="N100" s="98"/>
      <c r="O100" s="98"/>
    </row>
    <row r="101" spans="2:15" s="88" customFormat="1">
      <c r="B101" s="34"/>
      <c r="C101" s="34"/>
      <c r="D101" s="35" t="s">
        <v>187</v>
      </c>
      <c r="E101" s="34" t="s">
        <v>19</v>
      </c>
      <c r="F101" s="86">
        <v>1</v>
      </c>
      <c r="G101" s="41"/>
      <c r="H101" s="87">
        <f>F101*G101</f>
        <v>0</v>
      </c>
      <c r="I101" s="35"/>
      <c r="K101" s="98"/>
      <c r="L101" s="98"/>
      <c r="M101" s="35"/>
      <c r="N101" s="98"/>
      <c r="O101" s="98"/>
    </row>
    <row r="102" spans="2:15" s="88" customFormat="1">
      <c r="B102" s="34"/>
      <c r="C102" s="34"/>
      <c r="D102" s="35" t="s">
        <v>189</v>
      </c>
      <c r="E102" s="34" t="s">
        <v>19</v>
      </c>
      <c r="F102" s="86">
        <v>1</v>
      </c>
      <c r="G102" s="41"/>
      <c r="H102" s="87">
        <f>F102*G102</f>
        <v>0</v>
      </c>
      <c r="I102" s="35"/>
      <c r="K102" s="98"/>
      <c r="L102" s="98"/>
      <c r="M102" s="35"/>
      <c r="N102" s="98"/>
      <c r="O102" s="98"/>
    </row>
    <row r="103" spans="2:15" s="88" customFormat="1">
      <c r="B103" s="34"/>
      <c r="C103" s="34"/>
      <c r="D103" s="35" t="s">
        <v>188</v>
      </c>
      <c r="E103" s="34" t="s">
        <v>19</v>
      </c>
      <c r="F103" s="86">
        <v>1</v>
      </c>
      <c r="G103" s="41"/>
      <c r="H103" s="87">
        <f>F103*G103</f>
        <v>0</v>
      </c>
      <c r="I103" s="35"/>
      <c r="K103" s="98"/>
      <c r="L103" s="98"/>
      <c r="M103" s="35"/>
      <c r="N103" s="98"/>
      <c r="O103" s="98"/>
    </row>
    <row r="104" spans="2:15" s="88" customFormat="1">
      <c r="B104" s="34"/>
      <c r="C104" s="34"/>
      <c r="D104" s="35"/>
      <c r="E104" s="34"/>
      <c r="F104" s="91"/>
      <c r="G104" s="233"/>
      <c r="H104" s="87"/>
      <c r="I104" s="35"/>
      <c r="K104" s="98"/>
      <c r="L104" s="98"/>
      <c r="M104" s="35"/>
      <c r="N104" s="98"/>
      <c r="O104" s="98"/>
    </row>
    <row r="105" spans="2:15" s="88" customFormat="1">
      <c r="B105" s="34"/>
      <c r="C105" s="34"/>
      <c r="D105" s="35" t="s">
        <v>186</v>
      </c>
      <c r="E105" s="34" t="s">
        <v>19</v>
      </c>
      <c r="F105" s="86">
        <v>1</v>
      </c>
      <c r="G105" s="41"/>
      <c r="H105" s="87">
        <f>F105*G105</f>
        <v>0</v>
      </c>
      <c r="I105" s="35"/>
      <c r="K105" s="98"/>
      <c r="L105" s="98"/>
      <c r="M105" s="35"/>
      <c r="N105" s="98"/>
      <c r="O105" s="98"/>
    </row>
    <row r="106" spans="2:15" s="88" customFormat="1">
      <c r="B106" s="34"/>
      <c r="C106" s="34"/>
      <c r="D106" s="35"/>
      <c r="E106" s="34"/>
      <c r="F106" s="86"/>
      <c r="G106" s="41"/>
      <c r="H106" s="87"/>
      <c r="I106" s="35"/>
      <c r="K106" s="98"/>
      <c r="L106" s="98"/>
      <c r="M106" s="35"/>
      <c r="N106" s="98"/>
      <c r="O106" s="98"/>
    </row>
    <row r="107" spans="2:15" s="88" customFormat="1">
      <c r="B107" s="34"/>
      <c r="C107" s="34"/>
      <c r="D107" s="35" t="s">
        <v>36</v>
      </c>
      <c r="E107" s="34" t="s">
        <v>19</v>
      </c>
      <c r="F107" s="91">
        <v>2</v>
      </c>
      <c r="G107" s="33"/>
      <c r="H107" s="87">
        <f>F107*G107</f>
        <v>0</v>
      </c>
      <c r="I107" s="35"/>
      <c r="K107" s="98"/>
      <c r="L107" s="98"/>
      <c r="M107" s="35"/>
      <c r="N107" s="98"/>
      <c r="O107" s="98"/>
    </row>
    <row r="108" spans="2:15" s="88" customFormat="1">
      <c r="B108" s="34"/>
      <c r="C108" s="34"/>
      <c r="D108" s="35" t="s">
        <v>117</v>
      </c>
      <c r="E108" s="34" t="s">
        <v>19</v>
      </c>
      <c r="F108" s="91">
        <v>1</v>
      </c>
      <c r="G108" s="33"/>
      <c r="H108" s="87">
        <f>F108*G108</f>
        <v>0</v>
      </c>
      <c r="I108" s="35"/>
      <c r="K108" s="98"/>
      <c r="L108" s="98"/>
      <c r="M108" s="35"/>
      <c r="N108" s="98"/>
      <c r="O108" s="98"/>
    </row>
    <row r="109" spans="2:15" s="88" customFormat="1">
      <c r="B109" s="34"/>
      <c r="C109" s="34"/>
      <c r="D109" s="35" t="s">
        <v>116</v>
      </c>
      <c r="E109" s="34" t="s">
        <v>19</v>
      </c>
      <c r="F109" s="91">
        <v>3</v>
      </c>
      <c r="G109" s="33"/>
      <c r="H109" s="87">
        <f>F109*G109</f>
        <v>0</v>
      </c>
      <c r="I109" s="35"/>
      <c r="K109" s="98"/>
      <c r="L109" s="98"/>
      <c r="M109" s="35"/>
      <c r="N109" s="98"/>
      <c r="O109" s="98"/>
    </row>
    <row r="110" spans="2:15" s="88" customFormat="1">
      <c r="B110" s="34"/>
      <c r="C110" s="34"/>
      <c r="D110" s="35"/>
      <c r="E110" s="34"/>
      <c r="F110" s="86"/>
      <c r="G110" s="41"/>
      <c r="H110" s="87"/>
      <c r="I110" s="35"/>
      <c r="K110" s="98"/>
      <c r="L110" s="98"/>
      <c r="M110" s="35"/>
      <c r="N110" s="98"/>
      <c r="O110" s="98"/>
    </row>
    <row r="111" spans="2:15" s="88" customFormat="1" ht="25.5">
      <c r="B111" s="34"/>
      <c r="C111" s="34"/>
      <c r="D111" s="35" t="s">
        <v>37</v>
      </c>
      <c r="E111" s="34" t="s">
        <v>19</v>
      </c>
      <c r="F111" s="86">
        <v>4</v>
      </c>
      <c r="G111" s="41"/>
      <c r="H111" s="87">
        <f>F111*G111</f>
        <v>0</v>
      </c>
      <c r="I111" s="95" t="s">
        <v>86</v>
      </c>
      <c r="K111" s="98"/>
      <c r="L111" s="98"/>
      <c r="M111" s="35"/>
      <c r="N111" s="98"/>
      <c r="O111" s="98"/>
    </row>
    <row r="112" spans="2:15" s="88" customFormat="1">
      <c r="B112" s="34"/>
      <c r="C112" s="34"/>
      <c r="D112" s="35"/>
      <c r="E112" s="34"/>
      <c r="F112" s="86"/>
      <c r="G112" s="41"/>
      <c r="H112" s="87"/>
      <c r="I112" s="35"/>
      <c r="K112" s="98"/>
      <c r="L112" s="98"/>
      <c r="M112" s="35"/>
      <c r="N112" s="98"/>
      <c r="O112" s="98"/>
    </row>
    <row r="113" spans="1:15" s="88" customFormat="1">
      <c r="B113" s="34"/>
      <c r="C113" s="34"/>
      <c r="D113" s="35" t="s">
        <v>67</v>
      </c>
      <c r="E113" s="34" t="s">
        <v>19</v>
      </c>
      <c r="F113" s="86">
        <v>1</v>
      </c>
      <c r="G113" s="41"/>
      <c r="H113" s="87">
        <f>F113*G113</f>
        <v>0</v>
      </c>
      <c r="I113" s="35"/>
      <c r="K113" s="98"/>
      <c r="L113" s="98"/>
      <c r="M113" s="35"/>
      <c r="N113" s="98"/>
      <c r="O113" s="98"/>
    </row>
    <row r="114" spans="1:15" s="88" customFormat="1">
      <c r="B114" s="34"/>
      <c r="C114" s="34"/>
      <c r="D114" s="35"/>
      <c r="E114" s="34"/>
      <c r="F114" s="91"/>
      <c r="G114" s="33"/>
      <c r="H114" s="87"/>
      <c r="I114" s="35"/>
      <c r="K114" s="98"/>
      <c r="L114" s="98"/>
      <c r="M114" s="35"/>
      <c r="N114" s="98"/>
      <c r="O114" s="98"/>
    </row>
    <row r="115" spans="1:15" s="88" customFormat="1" ht="38.25">
      <c r="B115" s="39" t="s">
        <v>285</v>
      </c>
      <c r="C115" s="39"/>
      <c r="D115" s="226" t="s">
        <v>150</v>
      </c>
      <c r="E115" s="34"/>
      <c r="F115" s="86"/>
      <c r="G115" s="41"/>
      <c r="H115" s="87"/>
      <c r="I115" s="35"/>
      <c r="K115" s="98"/>
      <c r="L115" s="98"/>
      <c r="M115" s="35"/>
      <c r="N115" s="98"/>
      <c r="O115" s="98"/>
    </row>
    <row r="116" spans="1:15" s="88" customFormat="1">
      <c r="B116" s="39"/>
      <c r="C116" s="39"/>
      <c r="D116" s="35" t="s">
        <v>147</v>
      </c>
      <c r="E116" s="34" t="s">
        <v>101</v>
      </c>
      <c r="F116" s="86">
        <v>1</v>
      </c>
      <c r="G116" s="41"/>
      <c r="H116" s="87">
        <f>SUM(F116*G116)</f>
        <v>0</v>
      </c>
      <c r="K116" s="98"/>
      <c r="L116" s="98"/>
      <c r="M116" s="35"/>
      <c r="N116" s="98"/>
      <c r="O116" s="98"/>
    </row>
    <row r="117" spans="1:15" s="88" customFormat="1">
      <c r="B117" s="34"/>
      <c r="C117" s="34"/>
      <c r="D117" s="90"/>
      <c r="E117" s="34"/>
      <c r="F117" s="86"/>
      <c r="G117" s="41"/>
      <c r="H117" s="87"/>
      <c r="I117" s="35"/>
      <c r="M117" s="96"/>
    </row>
    <row r="118" spans="1:15" s="88" customFormat="1" ht="38.25">
      <c r="B118" s="32" t="s">
        <v>286</v>
      </c>
      <c r="C118" s="32"/>
      <c r="D118" s="90" t="s">
        <v>365</v>
      </c>
      <c r="E118" s="34"/>
      <c r="F118" s="91"/>
      <c r="G118" s="17"/>
      <c r="H118" s="87"/>
      <c r="I118" s="35"/>
      <c r="M118" s="96"/>
    </row>
    <row r="119" spans="1:15" s="88" customFormat="1" ht="25.5">
      <c r="B119" s="34"/>
      <c r="C119" s="34"/>
      <c r="D119" s="90" t="s">
        <v>82</v>
      </c>
      <c r="E119" s="34" t="s">
        <v>19</v>
      </c>
      <c r="F119" s="86">
        <v>1</v>
      </c>
      <c r="G119" s="41"/>
      <c r="H119" s="87">
        <f>F119*G119</f>
        <v>0</v>
      </c>
      <c r="I119" s="35" t="s">
        <v>190</v>
      </c>
      <c r="M119" s="96"/>
    </row>
    <row r="120" spans="1:15" s="88" customFormat="1">
      <c r="B120" s="39"/>
      <c r="C120" s="39"/>
      <c r="D120" s="35"/>
      <c r="E120" s="34"/>
      <c r="F120" s="86"/>
      <c r="G120" s="235"/>
      <c r="H120" s="87"/>
      <c r="M120" s="96"/>
    </row>
    <row r="121" spans="1:15" s="88" customFormat="1" ht="51">
      <c r="B121" s="39" t="s">
        <v>287</v>
      </c>
      <c r="C121" s="39"/>
      <c r="D121" s="35" t="s">
        <v>348</v>
      </c>
      <c r="E121" s="34"/>
      <c r="F121" s="86"/>
      <c r="G121" s="235"/>
      <c r="H121" s="87"/>
      <c r="M121" s="96"/>
    </row>
    <row r="122" spans="1:15" s="88" customFormat="1">
      <c r="B122" s="39"/>
      <c r="C122" s="39"/>
      <c r="D122" s="90" t="s">
        <v>68</v>
      </c>
      <c r="E122" s="34" t="s">
        <v>19</v>
      </c>
      <c r="F122" s="86">
        <v>6</v>
      </c>
      <c r="G122" s="235"/>
      <c r="H122" s="87">
        <f>SUM(F122*G122)</f>
        <v>0</v>
      </c>
      <c r="M122" s="96"/>
    </row>
    <row r="123" spans="1:15" s="88" customFormat="1">
      <c r="B123" s="39"/>
      <c r="C123" s="39"/>
      <c r="D123" s="90"/>
      <c r="E123" s="34"/>
      <c r="F123" s="86"/>
      <c r="G123" s="235"/>
      <c r="H123" s="87"/>
      <c r="M123" s="96"/>
    </row>
    <row r="124" spans="1:15" s="88" customFormat="1" ht="38.25">
      <c r="B124" s="39" t="s">
        <v>288</v>
      </c>
      <c r="C124" s="39"/>
      <c r="D124" s="35" t="s">
        <v>349</v>
      </c>
      <c r="E124" s="81" t="s">
        <v>19</v>
      </c>
      <c r="F124" s="93">
        <v>6</v>
      </c>
      <c r="G124" s="238"/>
      <c r="H124" s="94">
        <f>F124*G124</f>
        <v>0</v>
      </c>
      <c r="I124" s="95" t="s">
        <v>88</v>
      </c>
      <c r="M124" s="96"/>
    </row>
    <row r="125" spans="1:15" s="88" customFormat="1">
      <c r="B125" s="39"/>
      <c r="C125" s="39"/>
      <c r="D125" s="35"/>
      <c r="E125" s="34"/>
      <c r="F125" s="86"/>
      <c r="G125" s="235"/>
      <c r="H125" s="87"/>
      <c r="I125" s="35"/>
      <c r="M125" s="96"/>
    </row>
    <row r="126" spans="1:15" s="88" customFormat="1">
      <c r="A126" s="34"/>
      <c r="B126" s="39"/>
      <c r="C126" s="39"/>
      <c r="D126" s="35"/>
      <c r="E126" s="34"/>
      <c r="F126" s="86"/>
      <c r="G126" s="210"/>
      <c r="H126" s="87"/>
      <c r="I126" s="35"/>
      <c r="M126" s="96"/>
    </row>
    <row r="127" spans="1:15" s="88" customFormat="1">
      <c r="A127" s="34"/>
      <c r="B127" s="56"/>
      <c r="C127" s="57"/>
      <c r="D127" s="57" t="s">
        <v>352</v>
      </c>
      <c r="E127" s="260" t="s">
        <v>69</v>
      </c>
      <c r="F127" s="263"/>
      <c r="G127" s="263"/>
      <c r="H127" s="202">
        <f>SUM(H129:H148)</f>
        <v>0</v>
      </c>
      <c r="I127" s="58"/>
      <c r="M127" s="96"/>
    </row>
    <row r="128" spans="1:15" s="88" customFormat="1">
      <c r="A128" s="34"/>
      <c r="B128" s="62"/>
      <c r="C128" s="62"/>
      <c r="D128" s="62"/>
      <c r="E128" s="62"/>
      <c r="F128" s="63"/>
      <c r="G128" s="63"/>
      <c r="H128" s="63"/>
      <c r="I128" s="62"/>
      <c r="M128" s="96"/>
    </row>
    <row r="129" spans="1:13" s="88" customFormat="1" ht="25.5">
      <c r="A129" s="34"/>
      <c r="B129" s="34" t="s">
        <v>297</v>
      </c>
      <c r="C129" s="122"/>
      <c r="D129" s="90" t="s">
        <v>169</v>
      </c>
      <c r="E129" s="109" t="s">
        <v>170</v>
      </c>
      <c r="F129" s="91">
        <v>2</v>
      </c>
      <c r="G129" s="232"/>
      <c r="H129" s="87">
        <f>F129*G129</f>
        <v>0</v>
      </c>
      <c r="I129" s="62"/>
      <c r="M129" s="96"/>
    </row>
    <row r="130" spans="1:13" s="88" customFormat="1">
      <c r="A130" s="34"/>
      <c r="B130" s="34"/>
      <c r="C130" s="122"/>
      <c r="D130" s="90"/>
      <c r="E130" s="109"/>
      <c r="F130" s="91"/>
      <c r="G130" s="232"/>
      <c r="H130" s="87"/>
      <c r="I130" s="62"/>
      <c r="M130" s="96"/>
    </row>
    <row r="131" spans="1:13" s="88" customFormat="1" ht="38.25">
      <c r="A131" s="34"/>
      <c r="B131" s="34" t="s">
        <v>298</v>
      </c>
      <c r="C131" s="122"/>
      <c r="D131" s="90" t="s">
        <v>171</v>
      </c>
      <c r="E131" s="109" t="s">
        <v>22</v>
      </c>
      <c r="F131" s="91">
        <v>12</v>
      </c>
      <c r="G131" s="232"/>
      <c r="H131" s="87">
        <f>F131*G131</f>
        <v>0</v>
      </c>
      <c r="I131" s="62"/>
      <c r="M131" s="96"/>
    </row>
    <row r="132" spans="1:13" s="88" customFormat="1">
      <c r="A132" s="34"/>
      <c r="B132" s="34"/>
      <c r="C132" s="122"/>
      <c r="D132" s="90"/>
      <c r="E132" s="109"/>
      <c r="F132" s="91"/>
      <c r="G132" s="232"/>
      <c r="H132" s="87"/>
      <c r="I132" s="62"/>
      <c r="M132" s="96"/>
    </row>
    <row r="133" spans="1:13" s="88" customFormat="1" ht="25.5">
      <c r="A133" s="34"/>
      <c r="B133" s="34" t="s">
        <v>320</v>
      </c>
      <c r="C133" s="122"/>
      <c r="D133" s="90" t="s">
        <v>172</v>
      </c>
      <c r="E133" s="109" t="s">
        <v>22</v>
      </c>
      <c r="F133" s="91">
        <v>14</v>
      </c>
      <c r="G133" s="232"/>
      <c r="H133" s="87">
        <f>F133*G133</f>
        <v>0</v>
      </c>
      <c r="I133" s="62"/>
      <c r="M133" s="96"/>
    </row>
    <row r="134" spans="1:13" s="88" customFormat="1">
      <c r="A134" s="34"/>
      <c r="B134" s="34"/>
      <c r="C134" s="32"/>
      <c r="D134" s="90"/>
      <c r="E134" s="34"/>
      <c r="F134" s="91"/>
      <c r="G134" s="232"/>
      <c r="H134" s="87"/>
      <c r="I134" s="62"/>
      <c r="M134" s="96"/>
    </row>
    <row r="135" spans="1:13" s="88" customFormat="1" ht="25.5">
      <c r="A135" s="34"/>
      <c r="B135" s="34" t="s">
        <v>321</v>
      </c>
      <c r="C135" s="32"/>
      <c r="D135" s="90" t="s">
        <v>134</v>
      </c>
      <c r="E135" s="34" t="s">
        <v>19</v>
      </c>
      <c r="F135" s="91">
        <v>1</v>
      </c>
      <c r="G135" s="232"/>
      <c r="H135" s="87">
        <f>F135*G135</f>
        <v>0</v>
      </c>
      <c r="I135" s="62"/>
      <c r="M135" s="96"/>
    </row>
    <row r="136" spans="1:13" s="88" customFormat="1">
      <c r="A136" s="34"/>
      <c r="B136" s="34"/>
      <c r="C136" s="32"/>
      <c r="D136" s="90"/>
      <c r="E136" s="34"/>
      <c r="F136" s="91"/>
      <c r="G136" s="33"/>
      <c r="H136" s="87"/>
      <c r="I136" s="62"/>
      <c r="M136" s="96"/>
    </row>
    <row r="137" spans="1:13" s="88" customFormat="1">
      <c r="A137" s="34"/>
      <c r="B137" s="34" t="s">
        <v>322</v>
      </c>
      <c r="C137" s="32"/>
      <c r="D137" s="90" t="s">
        <v>71</v>
      </c>
      <c r="E137" s="34" t="s">
        <v>20</v>
      </c>
      <c r="F137" s="91">
        <v>45</v>
      </c>
      <c r="G137" s="33"/>
      <c r="H137" s="87">
        <f>F137*G137</f>
        <v>0</v>
      </c>
      <c r="I137" s="62"/>
      <c r="M137" s="96"/>
    </row>
    <row r="138" spans="1:13" s="88" customFormat="1">
      <c r="A138" s="34"/>
      <c r="B138" s="34"/>
      <c r="C138" s="62"/>
      <c r="D138" s="62"/>
      <c r="E138" s="62"/>
      <c r="F138" s="63"/>
      <c r="G138" s="63"/>
      <c r="H138" s="63"/>
      <c r="I138" s="62"/>
      <c r="M138" s="96"/>
    </row>
    <row r="139" spans="1:13" s="88" customFormat="1" ht="38.25">
      <c r="A139" s="34"/>
      <c r="B139" s="34" t="s">
        <v>323</v>
      </c>
      <c r="C139" s="32"/>
      <c r="D139" s="90" t="s">
        <v>70</v>
      </c>
      <c r="E139" s="34" t="s">
        <v>20</v>
      </c>
      <c r="F139" s="91">
        <v>45</v>
      </c>
      <c r="G139" s="33"/>
      <c r="H139" s="87">
        <f>F139*G139</f>
        <v>0</v>
      </c>
      <c r="I139" s="62"/>
      <c r="M139" s="96"/>
    </row>
    <row r="140" spans="1:13" s="88" customFormat="1">
      <c r="A140" s="34"/>
      <c r="B140" s="34"/>
      <c r="C140" s="32"/>
      <c r="D140" s="90"/>
      <c r="E140" s="34"/>
      <c r="F140" s="91"/>
      <c r="G140" s="33"/>
      <c r="H140" s="87"/>
      <c r="I140" s="62"/>
      <c r="M140" s="96"/>
    </row>
    <row r="141" spans="1:13" s="88" customFormat="1" ht="51">
      <c r="A141" s="34"/>
      <c r="B141" s="34" t="s">
        <v>373</v>
      </c>
      <c r="C141" s="32"/>
      <c r="D141" s="90" t="s">
        <v>72</v>
      </c>
      <c r="E141" s="34" t="s">
        <v>20</v>
      </c>
      <c r="F141" s="91">
        <f>F139</f>
        <v>45</v>
      </c>
      <c r="G141" s="33"/>
      <c r="H141" s="87">
        <f>F141*G141</f>
        <v>0</v>
      </c>
      <c r="I141" s="62"/>
      <c r="M141" s="96"/>
    </row>
    <row r="142" spans="1:13" s="88" customFormat="1">
      <c r="A142" s="34"/>
      <c r="B142" s="34"/>
      <c r="C142" s="32"/>
      <c r="D142" s="90"/>
      <c r="E142" s="34"/>
      <c r="F142" s="91"/>
      <c r="G142" s="33"/>
      <c r="H142" s="87"/>
      <c r="I142" s="62"/>
      <c r="M142" s="96"/>
    </row>
    <row r="143" spans="1:13" s="88" customFormat="1" ht="63.75">
      <c r="A143" s="34"/>
      <c r="B143" s="34" t="s">
        <v>356</v>
      </c>
      <c r="C143" s="32"/>
      <c r="D143" s="90" t="s">
        <v>129</v>
      </c>
      <c r="E143" s="34" t="s">
        <v>20</v>
      </c>
      <c r="F143" s="91">
        <v>20</v>
      </c>
      <c r="G143" s="33"/>
      <c r="H143" s="87">
        <f>F143*G143</f>
        <v>0</v>
      </c>
      <c r="I143" s="62"/>
      <c r="M143" s="96"/>
    </row>
    <row r="144" spans="1:13" s="88" customFormat="1">
      <c r="A144" s="34"/>
      <c r="B144" s="34"/>
      <c r="C144" s="32"/>
      <c r="D144" s="90"/>
      <c r="E144" s="34"/>
      <c r="F144" s="91"/>
      <c r="G144" s="33"/>
      <c r="H144" s="87"/>
      <c r="I144" s="62"/>
      <c r="M144" s="96"/>
    </row>
    <row r="145" spans="1:13" s="88" customFormat="1" ht="63.75">
      <c r="A145" s="34"/>
      <c r="B145" s="34" t="s">
        <v>366</v>
      </c>
      <c r="C145" s="32"/>
      <c r="D145" s="90" t="s">
        <v>130</v>
      </c>
      <c r="E145" s="34" t="s">
        <v>20</v>
      </c>
      <c r="F145" s="91">
        <v>20</v>
      </c>
      <c r="G145" s="33"/>
      <c r="H145" s="87">
        <f>F145*G145</f>
        <v>0</v>
      </c>
      <c r="I145" s="62"/>
      <c r="M145" s="96"/>
    </row>
    <row r="146" spans="1:13" s="88" customFormat="1">
      <c r="A146" s="34"/>
      <c r="B146" s="34"/>
      <c r="C146" s="32"/>
      <c r="D146" s="90"/>
      <c r="E146" s="34"/>
      <c r="F146" s="91"/>
      <c r="G146" s="33"/>
      <c r="H146" s="87"/>
      <c r="I146" s="62"/>
      <c r="M146" s="96"/>
    </row>
    <row r="147" spans="1:13" s="88" customFormat="1">
      <c r="A147" s="34"/>
      <c r="B147" s="34" t="s">
        <v>367</v>
      </c>
      <c r="C147" s="32"/>
      <c r="D147" s="90" t="s">
        <v>73</v>
      </c>
      <c r="E147" s="34" t="s">
        <v>20</v>
      </c>
      <c r="F147" s="91">
        <f>154*0.5</f>
        <v>77</v>
      </c>
      <c r="G147" s="33"/>
      <c r="H147" s="87">
        <f>F147*G147</f>
        <v>0</v>
      </c>
      <c r="I147" s="62"/>
      <c r="M147" s="96"/>
    </row>
    <row r="148" spans="1:13" s="88" customFormat="1">
      <c r="A148" s="34"/>
      <c r="B148" s="32"/>
      <c r="C148" s="32"/>
      <c r="D148" s="90"/>
      <c r="E148" s="34"/>
      <c r="F148" s="91"/>
      <c r="G148" s="33"/>
      <c r="H148" s="87"/>
      <c r="I148" s="62"/>
      <c r="M148" s="96"/>
    </row>
    <row r="149" spans="1:13">
      <c r="A149" s="29"/>
      <c r="B149" s="56"/>
      <c r="C149" s="57"/>
      <c r="D149" s="57" t="s">
        <v>353</v>
      </c>
      <c r="E149" s="57"/>
      <c r="F149" s="260" t="s">
        <v>12</v>
      </c>
      <c r="G149" s="260"/>
      <c r="H149" s="202">
        <f>SUM(H151:H163)</f>
        <v>0</v>
      </c>
      <c r="I149" s="58"/>
    </row>
    <row r="150" spans="1:13">
      <c r="A150" s="29"/>
      <c r="D150" s="3"/>
      <c r="G150" s="17"/>
      <c r="H150" s="21"/>
      <c r="I150" s="35"/>
    </row>
    <row r="151" spans="1:13" s="10" customFormat="1">
      <c r="B151" s="29" t="s">
        <v>299</v>
      </c>
      <c r="C151" s="32"/>
      <c r="D151" s="90" t="s">
        <v>23</v>
      </c>
      <c r="E151" s="31" t="s">
        <v>24</v>
      </c>
      <c r="F151" s="91">
        <v>10</v>
      </c>
      <c r="G151" s="210"/>
      <c r="H151" s="87">
        <f>F151*G151</f>
        <v>0</v>
      </c>
      <c r="M151" s="216"/>
    </row>
    <row r="152" spans="1:13" s="10" customFormat="1">
      <c r="B152" s="29"/>
      <c r="C152" s="32"/>
      <c r="D152" s="90"/>
      <c r="E152" s="31"/>
      <c r="F152" s="91"/>
      <c r="G152" s="210"/>
      <c r="H152" s="87"/>
      <c r="M152" s="216"/>
    </row>
    <row r="153" spans="1:13" s="10" customFormat="1">
      <c r="B153" s="29" t="s">
        <v>325</v>
      </c>
      <c r="C153" s="32"/>
      <c r="D153" s="90" t="s">
        <v>39</v>
      </c>
      <c r="E153" s="31" t="s">
        <v>24</v>
      </c>
      <c r="F153" s="91">
        <v>10</v>
      </c>
      <c r="G153" s="210"/>
      <c r="H153" s="87">
        <f>F153*G153</f>
        <v>0</v>
      </c>
      <c r="M153" s="216"/>
    </row>
    <row r="154" spans="1:13" s="204" customFormat="1">
      <c r="A154" s="221"/>
      <c r="B154" s="224"/>
      <c r="C154" s="32"/>
      <c r="D154" s="90"/>
      <c r="E154" s="31"/>
      <c r="F154" s="91"/>
      <c r="G154" s="210"/>
      <c r="H154" s="87"/>
      <c r="I154" s="92"/>
    </row>
    <row r="155" spans="1:13" s="10" customFormat="1" ht="25.5">
      <c r="B155" s="29" t="s">
        <v>357</v>
      </c>
      <c r="C155" s="32"/>
      <c r="D155" s="90" t="s">
        <v>51</v>
      </c>
      <c r="E155" s="31" t="s">
        <v>21</v>
      </c>
      <c r="F155" s="86">
        <v>154</v>
      </c>
      <c r="G155" s="210"/>
      <c r="H155" s="87">
        <f>F155*G155</f>
        <v>0</v>
      </c>
      <c r="M155" s="216"/>
    </row>
    <row r="156" spans="1:13" s="10" customFormat="1">
      <c r="B156" s="29"/>
      <c r="C156" s="32"/>
      <c r="D156" s="90"/>
      <c r="E156" s="31"/>
      <c r="F156" s="86"/>
      <c r="G156" s="210"/>
      <c r="H156" s="87"/>
      <c r="M156" s="216"/>
    </row>
    <row r="157" spans="1:13" s="10" customFormat="1" ht="25.5">
      <c r="B157" s="29" t="s">
        <v>358</v>
      </c>
      <c r="C157" s="32"/>
      <c r="D157" s="90" t="s">
        <v>52</v>
      </c>
      <c r="E157" s="31" t="s">
        <v>25</v>
      </c>
      <c r="F157" s="86">
        <v>1</v>
      </c>
      <c r="G157" s="210"/>
      <c r="H157" s="87">
        <f>F157*G157</f>
        <v>0</v>
      </c>
      <c r="M157" s="216"/>
    </row>
    <row r="158" spans="1:13" s="10" customFormat="1">
      <c r="B158" s="29"/>
      <c r="C158" s="32"/>
      <c r="D158" s="90"/>
      <c r="E158" s="31"/>
      <c r="F158" s="86"/>
      <c r="G158" s="210"/>
      <c r="H158" s="87"/>
      <c r="M158" s="216"/>
    </row>
    <row r="159" spans="1:13" s="10" customFormat="1" ht="25.5">
      <c r="B159" s="29" t="s">
        <v>360</v>
      </c>
      <c r="C159" s="32"/>
      <c r="D159" s="90" t="s">
        <v>48</v>
      </c>
      <c r="E159" s="31" t="s">
        <v>21</v>
      </c>
      <c r="F159" s="86">
        <f>F16</f>
        <v>154</v>
      </c>
      <c r="G159" s="210"/>
      <c r="H159" s="87">
        <f>F159*G159</f>
        <v>0</v>
      </c>
      <c r="M159" s="216"/>
    </row>
    <row r="160" spans="1:13" s="10" customFormat="1">
      <c r="B160" s="29"/>
      <c r="C160" s="32"/>
      <c r="D160" s="90"/>
      <c r="E160" s="31"/>
      <c r="F160" s="86"/>
      <c r="G160" s="210"/>
      <c r="H160" s="87"/>
      <c r="M160" s="216"/>
    </row>
    <row r="161" spans="1:13" s="10" customFormat="1" ht="38.25">
      <c r="B161" s="29" t="s">
        <v>359</v>
      </c>
      <c r="C161" s="32"/>
      <c r="D161" s="90" t="s">
        <v>53</v>
      </c>
      <c r="E161" s="31" t="s">
        <v>25</v>
      </c>
      <c r="F161" s="86">
        <v>1</v>
      </c>
      <c r="G161" s="210"/>
      <c r="H161" s="87">
        <f>F161*G161</f>
        <v>0</v>
      </c>
      <c r="M161" s="216"/>
    </row>
    <row r="162" spans="1:13" s="10" customFormat="1">
      <c r="B162" s="29"/>
      <c r="C162" s="32"/>
      <c r="D162" s="90"/>
      <c r="E162" s="31"/>
      <c r="F162" s="86"/>
      <c r="G162" s="210"/>
      <c r="H162" s="87"/>
      <c r="M162" s="216"/>
    </row>
    <row r="163" spans="1:13" s="10" customFormat="1" ht="25.5">
      <c r="B163" s="29" t="s">
        <v>361</v>
      </c>
      <c r="C163" s="32"/>
      <c r="D163" s="90" t="s">
        <v>95</v>
      </c>
      <c r="E163" s="31" t="s">
        <v>25</v>
      </c>
      <c r="F163" s="86">
        <v>3</v>
      </c>
      <c r="G163" s="210"/>
      <c r="H163" s="87">
        <f>F163*G163</f>
        <v>0</v>
      </c>
      <c r="M163" s="216"/>
    </row>
    <row r="164" spans="1:13">
      <c r="A164" s="29"/>
      <c r="D164" s="35"/>
      <c r="H164" s="87"/>
      <c r="I164" s="35"/>
    </row>
    <row r="165" spans="1:13">
      <c r="A165" s="29"/>
      <c r="B165" s="56"/>
      <c r="C165" s="57"/>
      <c r="D165" s="57" t="s">
        <v>354</v>
      </c>
      <c r="E165" s="57"/>
      <c r="F165" s="260" t="s">
        <v>46</v>
      </c>
      <c r="G165" s="260"/>
      <c r="H165" s="202">
        <f>SUM(H167:H169)</f>
        <v>0</v>
      </c>
      <c r="I165" s="58"/>
    </row>
    <row r="166" spans="1:13">
      <c r="A166" s="29"/>
      <c r="D166" s="3"/>
      <c r="G166" s="17"/>
      <c r="H166" s="87"/>
      <c r="I166" s="35"/>
    </row>
    <row r="167" spans="1:13" s="99" customFormat="1" ht="25.5">
      <c r="B167" s="34" t="s">
        <v>326</v>
      </c>
      <c r="C167" s="39"/>
      <c r="D167" s="90" t="s">
        <v>44</v>
      </c>
      <c r="E167" s="109" t="s">
        <v>20</v>
      </c>
      <c r="F167" s="86">
        <f>F169*2</f>
        <v>308</v>
      </c>
      <c r="G167" s="210"/>
      <c r="H167" s="87">
        <f>F167*G167</f>
        <v>0</v>
      </c>
      <c r="I167" s="108"/>
      <c r="M167" s="217"/>
    </row>
    <row r="168" spans="1:13" s="99" customFormat="1">
      <c r="B168" s="34"/>
      <c r="C168" s="39"/>
      <c r="D168" s="90"/>
      <c r="E168" s="109"/>
      <c r="F168" s="86"/>
      <c r="G168" s="210"/>
      <c r="H168" s="87"/>
      <c r="I168" s="108"/>
      <c r="M168" s="217"/>
    </row>
    <row r="169" spans="1:13" s="99" customFormat="1">
      <c r="B169" s="34" t="s">
        <v>362</v>
      </c>
      <c r="C169" s="39"/>
      <c r="D169" s="90" t="s">
        <v>45</v>
      </c>
      <c r="E169" s="109" t="s">
        <v>21</v>
      </c>
      <c r="F169" s="86">
        <f>F16</f>
        <v>154</v>
      </c>
      <c r="G169" s="210"/>
      <c r="H169" s="87">
        <f>F169*G169</f>
        <v>0</v>
      </c>
      <c r="I169" s="108"/>
      <c r="M169" s="217"/>
    </row>
    <row r="170" spans="1:13">
      <c r="A170" s="29"/>
      <c r="D170" s="35"/>
      <c r="H170" s="87"/>
      <c r="I170" s="35"/>
    </row>
    <row r="171" spans="1:13">
      <c r="A171" s="29"/>
      <c r="B171" s="56"/>
      <c r="C171" s="57"/>
      <c r="D171" s="57" t="s">
        <v>355</v>
      </c>
      <c r="E171" s="260" t="s">
        <v>26</v>
      </c>
      <c r="F171" s="260"/>
      <c r="G171" s="260"/>
      <c r="H171" s="202">
        <f>H173</f>
        <v>0</v>
      </c>
      <c r="I171" s="58"/>
    </row>
    <row r="172" spans="1:13">
      <c r="A172" s="29"/>
      <c r="D172" s="3"/>
      <c r="G172" s="17"/>
      <c r="H172" s="87"/>
      <c r="I172" s="35"/>
    </row>
    <row r="173" spans="1:13" s="10" customFormat="1" ht="25.5">
      <c r="B173" s="29" t="s">
        <v>363</v>
      </c>
      <c r="C173" s="32"/>
      <c r="D173" s="90" t="s">
        <v>47</v>
      </c>
      <c r="E173" s="104" t="s">
        <v>25</v>
      </c>
      <c r="F173" s="91">
        <v>0.1</v>
      </c>
      <c r="G173" s="210">
        <f>SUM(E176:E182)</f>
        <v>0</v>
      </c>
      <c r="H173" s="87">
        <f>F173*G173</f>
        <v>0</v>
      </c>
      <c r="I173" s="103"/>
      <c r="M173" s="216"/>
    </row>
    <row r="174" spans="1:13" ht="51" customHeight="1">
      <c r="D174" s="3"/>
      <c r="H174" s="87"/>
      <c r="I174" s="35"/>
    </row>
    <row r="175" spans="1:13">
      <c r="D175" s="3"/>
      <c r="H175" s="87"/>
      <c r="I175" s="35"/>
    </row>
    <row r="176" spans="1:13">
      <c r="D176" s="26" t="str">
        <f>D12</f>
        <v>1 PREDDELA</v>
      </c>
      <c r="E176" s="27">
        <f>H12</f>
        <v>0</v>
      </c>
    </row>
    <row r="177" spans="2:9">
      <c r="D177" s="26" t="str">
        <f>D32</f>
        <v>2 ZEMELJSKA DELA IN TEMELJENJE</v>
      </c>
      <c r="E177" s="27">
        <f>H32</f>
        <v>0</v>
      </c>
    </row>
    <row r="178" spans="2:9">
      <c r="D178" s="64" t="str">
        <f>D68</f>
        <v>3 JAŠKI</v>
      </c>
      <c r="E178" s="27">
        <f>H68</f>
        <v>0</v>
      </c>
    </row>
    <row r="179" spans="2:9">
      <c r="D179" s="26" t="str">
        <f>D72</f>
        <v>4 MONTAŽNA DELA</v>
      </c>
      <c r="E179" s="27">
        <f>H72</f>
        <v>0</v>
      </c>
    </row>
    <row r="180" spans="2:9">
      <c r="D180" s="64" t="str">
        <f>D127</f>
        <v>6 VOZIŠČNE KONSTRUKCIJE</v>
      </c>
      <c r="E180" s="27">
        <f>H127</f>
        <v>0</v>
      </c>
    </row>
    <row r="181" spans="2:9">
      <c r="D181" s="24" t="str">
        <f>D149</f>
        <v>7 TUJE STORITVE</v>
      </c>
      <c r="E181" s="25">
        <f>H149</f>
        <v>0</v>
      </c>
    </row>
    <row r="182" spans="2:9">
      <c r="D182" s="30" t="str">
        <f>D165</f>
        <v>8 ZAKLJUČNA DELA</v>
      </c>
      <c r="E182" s="25">
        <f>H165</f>
        <v>0</v>
      </c>
    </row>
    <row r="183" spans="2:9">
      <c r="D183" s="30" t="str">
        <f>D171</f>
        <v>9 NEPREDVIDENA DELA</v>
      </c>
      <c r="E183" s="25">
        <f>H171</f>
        <v>0</v>
      </c>
    </row>
    <row r="184" spans="2:9">
      <c r="D184" s="37"/>
      <c r="E184" s="36"/>
    </row>
    <row r="185" spans="2:9">
      <c r="D185" s="54" t="s">
        <v>14</v>
      </c>
      <c r="E185" s="55">
        <f>+SUM(E176:E183)</f>
        <v>0</v>
      </c>
    </row>
    <row r="186" spans="2:9">
      <c r="D186" s="28"/>
      <c r="E186" s="49"/>
    </row>
    <row r="187" spans="2:9">
      <c r="D187" s="30" t="s">
        <v>74</v>
      </c>
      <c r="E187" s="50">
        <f>0.22*E185</f>
        <v>0</v>
      </c>
    </row>
    <row r="188" spans="2:9">
      <c r="D188" s="28"/>
      <c r="E188" s="49"/>
    </row>
    <row r="189" spans="2:9">
      <c r="D189" s="48" t="s">
        <v>15</v>
      </c>
      <c r="E189" s="51">
        <f>+SUM(E185:E187)</f>
        <v>0</v>
      </c>
    </row>
    <row r="190" spans="2:9">
      <c r="D190" s="65"/>
      <c r="E190" s="66"/>
    </row>
    <row r="191" spans="2:9">
      <c r="H191" s="146" t="s">
        <v>341</v>
      </c>
    </row>
    <row r="192" spans="2:9">
      <c r="B192" s="47"/>
      <c r="C192" s="47"/>
      <c r="D192" s="97"/>
      <c r="E192" s="97"/>
      <c r="F192" s="46"/>
      <c r="G192" s="17"/>
      <c r="H192" s="143"/>
      <c r="I192" s="97"/>
    </row>
    <row r="193" spans="6:8" ht="18" customHeight="1">
      <c r="F193" s="46"/>
      <c r="H193" s="146" t="s">
        <v>342</v>
      </c>
    </row>
  </sheetData>
  <mergeCells count="13">
    <mergeCell ref="E171:G171"/>
    <mergeCell ref="F68:G68"/>
    <mergeCell ref="C3:H3"/>
    <mergeCell ref="C4:D4"/>
    <mergeCell ref="C5:F5"/>
    <mergeCell ref="C6:F6"/>
    <mergeCell ref="D8:H8"/>
    <mergeCell ref="F12:G12"/>
    <mergeCell ref="E32:G32"/>
    <mergeCell ref="F72:G72"/>
    <mergeCell ref="E127:G127"/>
    <mergeCell ref="F149:G149"/>
    <mergeCell ref="F165:G165"/>
  </mergeCells>
  <pageMargins left="0.78740157480314965" right="0.39370078740157483" top="0.98425196850393704" bottom="0.78740157480314965" header="0" footer="0.19685039370078741"/>
  <pageSetup paperSize="9" scale="85" orientation="landscape" r:id="rId1"/>
  <headerFooter>
    <oddFooter>&amp;CStran &amp;P od &amp;N</oddFooter>
  </headerFooter>
  <rowBreaks count="2" manualBreakCount="2">
    <brk id="21" min="1" max="8" man="1"/>
    <brk id="164" min="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16</vt:i4>
      </vt:variant>
      <vt:variant>
        <vt:lpstr>Imenovani obsegi</vt:lpstr>
      </vt:variant>
      <vt:variant>
        <vt:i4>29</vt:i4>
      </vt:variant>
    </vt:vector>
  </HeadingPairs>
  <TitlesOfParts>
    <vt:vector size="45" baseType="lpstr">
      <vt:lpstr>REKAPITULACIJA</vt:lpstr>
      <vt:lpstr>OPIS</vt:lpstr>
      <vt:lpstr>SKUPNE POSTAVKE</vt:lpstr>
      <vt:lpstr>PREDRAČUN_VVA-2</vt:lpstr>
      <vt:lpstr>PREDRAČUN_VVA-2 (FAZA II)</vt:lpstr>
      <vt:lpstr>PREDRAČUN_VVA-3</vt:lpstr>
      <vt:lpstr>PREDRAČUN_VVA-4</vt:lpstr>
      <vt:lpstr>PREDRAČUN_VVA-5</vt:lpstr>
      <vt:lpstr>PREDRAČUN_VGO-1</vt:lpstr>
      <vt:lpstr>PREDRAČUN_VGO-2</vt:lpstr>
      <vt:lpstr>PREDRAČUN_VGO-2.1</vt:lpstr>
      <vt:lpstr>PREDRAČUN_VGO-2.1 (FAZA II)</vt:lpstr>
      <vt:lpstr>PREDRAČUN_VGO-2.1.1</vt:lpstr>
      <vt:lpstr>PREDRAČUN_VGO-3</vt:lpstr>
      <vt:lpstr>PREDRAČUN_VGO-3 (FAZA II)</vt:lpstr>
      <vt:lpstr>PREDRAČUN_VGO-3.1</vt:lpstr>
      <vt:lpstr>'PREDRAČUN_VGO-1'!Področje_tiskanja</vt:lpstr>
      <vt:lpstr>'PREDRAČUN_VGO-2'!Področje_tiskanja</vt:lpstr>
      <vt:lpstr>'PREDRAČUN_VGO-2.1'!Področje_tiskanja</vt:lpstr>
      <vt:lpstr>'PREDRAČUN_VGO-2.1 (FAZA II)'!Področje_tiskanja</vt:lpstr>
      <vt:lpstr>'PREDRAČUN_VGO-2.1.1'!Področje_tiskanja</vt:lpstr>
      <vt:lpstr>'PREDRAČUN_VGO-3'!Področje_tiskanja</vt:lpstr>
      <vt:lpstr>'PREDRAČUN_VGO-3 (FAZA II)'!Področje_tiskanja</vt:lpstr>
      <vt:lpstr>'PREDRAČUN_VGO-3.1'!Področje_tiskanja</vt:lpstr>
      <vt:lpstr>'PREDRAČUN_VVA-2'!Področje_tiskanja</vt:lpstr>
      <vt:lpstr>'PREDRAČUN_VVA-2 (FAZA II)'!Področje_tiskanja</vt:lpstr>
      <vt:lpstr>'PREDRAČUN_VVA-3'!Področje_tiskanja</vt:lpstr>
      <vt:lpstr>'PREDRAČUN_VVA-4'!Področje_tiskanja</vt:lpstr>
      <vt:lpstr>'PREDRAČUN_VVA-5'!Področje_tiskanja</vt:lpstr>
      <vt:lpstr>REKAPITULACIJA!Področje_tiskanja</vt:lpstr>
      <vt:lpstr>'SKUPNE POSTAVKE'!Področje_tiskanja</vt:lpstr>
      <vt:lpstr>'PREDRAČUN_VGO-1'!Tiskanje_naslovov</vt:lpstr>
      <vt:lpstr>'PREDRAČUN_VGO-2'!Tiskanje_naslovov</vt:lpstr>
      <vt:lpstr>'PREDRAČUN_VGO-2.1'!Tiskanje_naslovov</vt:lpstr>
      <vt:lpstr>'PREDRAČUN_VGO-2.1 (FAZA II)'!Tiskanje_naslovov</vt:lpstr>
      <vt:lpstr>'PREDRAČUN_VGO-2.1.1'!Tiskanje_naslovov</vt:lpstr>
      <vt:lpstr>'PREDRAČUN_VGO-3'!Tiskanje_naslovov</vt:lpstr>
      <vt:lpstr>'PREDRAČUN_VGO-3 (FAZA II)'!Tiskanje_naslovov</vt:lpstr>
      <vt:lpstr>'PREDRAČUN_VGO-3.1'!Tiskanje_naslovov</vt:lpstr>
      <vt:lpstr>'PREDRAČUN_VVA-2'!Tiskanje_naslovov</vt:lpstr>
      <vt:lpstr>'PREDRAČUN_VVA-2 (FAZA II)'!Tiskanje_naslovov</vt:lpstr>
      <vt:lpstr>'PREDRAČUN_VVA-3'!Tiskanje_naslovov</vt:lpstr>
      <vt:lpstr>'PREDRAČUN_VVA-4'!Tiskanje_naslovov</vt:lpstr>
      <vt:lpstr>'PREDRAČUN_VVA-5'!Tiskanje_naslovov</vt:lpstr>
      <vt:lpstr>'SKUPNE POSTAVKE'!Tiskanje_naslovov</vt:lpstr>
    </vt:vector>
  </TitlesOfParts>
  <Company>pti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Marko Košir</cp:lastModifiedBy>
  <cp:lastPrinted>2017-12-13T09:26:52Z</cp:lastPrinted>
  <dcterms:created xsi:type="dcterms:W3CDTF">2004-11-23T09:42:44Z</dcterms:created>
  <dcterms:modified xsi:type="dcterms:W3CDTF">2018-03-07T13:53:31Z</dcterms:modified>
</cp:coreProperties>
</file>